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theme/themeOverride2.xml" ContentType="application/vnd.openxmlformats-officedocument.themeOverrid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theme/themeOverride3.xml" ContentType="application/vnd.openxmlformats-officedocument.themeOverrid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theme/themeOverride4.xml" ContentType="application/vnd.openxmlformats-officedocument.themeOverrid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theme/themeOverride5.xml" ContentType="application/vnd.openxmlformats-officedocument.themeOverride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theme/themeOverride6.xml" ContentType="application/vnd.openxmlformats-officedocument.themeOverride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theme/themeOverride7.xml" ContentType="application/vnd.openxmlformats-officedocument.themeOverride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theme/themeOverride14.xml" ContentType="application/vnd.openxmlformats-officedocument.themeOverride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theme/themeOverride15.xml" ContentType="application/vnd.openxmlformats-officedocument.themeOverride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theme/themeOverride16.xml" ContentType="application/vnd.openxmlformats-officedocument.themeOverride+xml"/>
  <Override PartName="/xl/drawings/drawing29.xml" ContentType="application/vnd.openxmlformats-officedocument.drawingml.chartshapes+xml"/>
  <Override PartName="/xl/charts/chart28.xml" ContentType="application/vnd.openxmlformats-officedocument.drawingml.chart+xml"/>
  <Override PartName="/xl/theme/themeOverride17.xml" ContentType="application/vnd.openxmlformats-officedocument.themeOverride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theme/themeOverride18.xml" ContentType="application/vnd.openxmlformats-officedocument.themeOverride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theme/themeOverride19.xml" ContentType="application/vnd.openxmlformats-officedocument.themeOverride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theme/themeOverride20.xml" ContentType="application/vnd.openxmlformats-officedocument.themeOverride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theme/themeOverride21.xml" ContentType="application/vnd.openxmlformats-officedocument.themeOverride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charts/chart34.xml" ContentType="application/vnd.openxmlformats-officedocument.drawingml.chart+xml"/>
  <Override PartName="/xl/theme/themeOverride23.xml" ContentType="application/vnd.openxmlformats-officedocument.themeOverride+xml"/>
  <Override PartName="/xl/drawings/drawing36.xml" ContentType="application/vnd.openxmlformats-officedocument.drawingml.chartshapes+xml"/>
  <Override PartName="/xl/charts/chart35.xml" ContentType="application/vnd.openxmlformats-officedocument.drawingml.chart+xml"/>
  <Override PartName="/xl/theme/themeOverride24.xml" ContentType="application/vnd.openxmlformats-officedocument.themeOverride+xml"/>
  <Override PartName="/xl/drawings/drawing37.xml" ContentType="application/vnd.openxmlformats-officedocument.drawingml.chartshapes+xml"/>
  <Override PartName="/xl/charts/chart36.xml" ContentType="application/vnd.openxmlformats-officedocument.drawingml.chart+xml"/>
  <Override PartName="/xl/theme/themeOverride25.xml" ContentType="application/vnd.openxmlformats-officedocument.themeOverride+xml"/>
  <Override PartName="/xl/drawings/drawing38.xml" ContentType="application/vnd.openxmlformats-officedocument.drawingml.chartshapes+xml"/>
  <Override PartName="/xl/charts/chart37.xml" ContentType="application/vnd.openxmlformats-officedocument.drawingml.chart+xml"/>
  <Override PartName="/xl/theme/themeOverride26.xml" ContentType="application/vnd.openxmlformats-officedocument.themeOverride+xml"/>
  <Override PartName="/xl/drawings/drawing39.xml" ContentType="application/vnd.openxmlformats-officedocument.drawingml.chartshapes+xml"/>
  <Override PartName="/xl/charts/chart38.xml" ContentType="application/vnd.openxmlformats-officedocument.drawingml.chart+xml"/>
  <Override PartName="/xl/theme/themeOverride27.xml" ContentType="application/vnd.openxmlformats-officedocument.themeOverride+xml"/>
  <Override PartName="/xl/drawings/drawing40.xml" ContentType="application/vnd.openxmlformats-officedocument.drawingml.chartshapes+xml"/>
  <Override PartName="/xl/charts/chart39.xml" ContentType="application/vnd.openxmlformats-officedocument.drawingml.chart+xml"/>
  <Override PartName="/xl/theme/themeOverride28.xml" ContentType="application/vnd.openxmlformats-officedocument.themeOverride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theme/themeOverride29.xml" ContentType="application/vnd.openxmlformats-officedocument.themeOverride+xml"/>
  <Override PartName="/xl/drawings/drawing42.xml" ContentType="application/vnd.openxmlformats-officedocument.drawingml.chartshapes+xml"/>
  <Override PartName="/xl/charts/chart41.xml" ContentType="application/vnd.openxmlformats-officedocument.drawingml.chart+xml"/>
  <Override PartName="/xl/theme/themeOverride30.xml" ContentType="application/vnd.openxmlformats-officedocument.themeOverride+xml"/>
  <Override PartName="/xl/drawings/drawing43.xml" ContentType="application/vnd.openxmlformats-officedocument.drawingml.chartshapes+xml"/>
  <Override PartName="/xl/charts/chart42.xml" ContentType="application/vnd.openxmlformats-officedocument.drawingml.chart+xml"/>
  <Override PartName="/xl/theme/themeOverride31.xml" ContentType="application/vnd.openxmlformats-officedocument.themeOverride+xml"/>
  <Override PartName="/xl/drawings/drawing44.xml" ContentType="application/vnd.openxmlformats-officedocument.drawingml.chartshapes+xml"/>
  <Override PartName="/xl/charts/chart43.xml" ContentType="application/vnd.openxmlformats-officedocument.drawingml.chart+xml"/>
  <Override PartName="/xl/theme/themeOverride32.xml" ContentType="application/vnd.openxmlformats-officedocument.themeOverride+xml"/>
  <Override PartName="/xl/drawings/drawing45.xml" ContentType="application/vnd.openxmlformats-officedocument.drawingml.chartshapes+xml"/>
  <Override PartName="/xl/charts/chart44.xml" ContentType="application/vnd.openxmlformats-officedocument.drawingml.chart+xml"/>
  <Override PartName="/xl/theme/themeOverride33.xml" ContentType="application/vnd.openxmlformats-officedocument.themeOverride+xml"/>
  <Override PartName="/xl/drawings/drawing46.xml" ContentType="application/vnd.openxmlformats-officedocument.drawingml.chartshapes+xml"/>
  <Override PartName="/xl/charts/chart45.xml" ContentType="application/vnd.openxmlformats-officedocument.drawingml.chart+xml"/>
  <Override PartName="/xl/theme/themeOverride34.xml" ContentType="application/vnd.openxmlformats-officedocument.themeOverride+xml"/>
  <Override PartName="/xl/drawings/drawing47.xml" ContentType="application/vnd.openxmlformats-officedocument.drawingml.chartshapes+xml"/>
  <Override PartName="/xl/charts/chart46.xml" ContentType="application/vnd.openxmlformats-officedocument.drawingml.chart+xml"/>
  <Override PartName="/xl/theme/themeOverride35.xml" ContentType="application/vnd.openxmlformats-officedocument.themeOverride+xml"/>
  <Override PartName="/xl/drawings/drawing48.xml" ContentType="application/vnd.openxmlformats-officedocument.drawingml.chartshapes+xml"/>
  <Override PartName="/xl/charts/chart47.xml" ContentType="application/vnd.openxmlformats-officedocument.drawingml.chart+xml"/>
  <Override PartName="/xl/theme/themeOverride36.xml" ContentType="application/vnd.openxmlformats-officedocument.themeOverride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theme/themeOverride37.xml" ContentType="application/vnd.openxmlformats-officedocument.themeOverride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theme/themeOverride38.xml" ContentType="application/vnd.openxmlformats-officedocument.themeOverride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theme/themeOverride39.xml" ContentType="application/vnd.openxmlformats-officedocument.themeOverride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theme/themeOverride40.xml" ContentType="application/vnd.openxmlformats-officedocument.themeOverride+xml"/>
  <Override PartName="/xl/drawings/drawing53.xml" ContentType="application/vnd.openxmlformats-officedocument.drawingml.chartshapes+xml"/>
  <Override PartName="/xl/charts/chart52.xml" ContentType="application/vnd.openxmlformats-officedocument.drawingml.chart+xml"/>
  <Override PartName="/xl/theme/themeOverride41.xml" ContentType="application/vnd.openxmlformats-officedocument.themeOverride+xml"/>
  <Override PartName="/xl/drawings/drawing54.xml" ContentType="application/vnd.openxmlformats-officedocument.drawingml.chartshapes+xml"/>
  <Override PartName="/xl/charts/chart53.xml" ContentType="application/vnd.openxmlformats-officedocument.drawingml.chart+xml"/>
  <Override PartName="/xl/theme/themeOverride42.xml" ContentType="application/vnd.openxmlformats-officedocument.themeOverride+xml"/>
  <Override PartName="/xl/drawings/drawing55.xml" ContentType="application/vnd.openxmlformats-officedocument.drawingml.chartshapes+xml"/>
  <Override PartName="/xl/charts/chart54.xml" ContentType="application/vnd.openxmlformats-officedocument.drawingml.chart+xml"/>
  <Override PartName="/xl/theme/themeOverride43.xml" ContentType="application/vnd.openxmlformats-officedocument.themeOverride+xml"/>
  <Override PartName="/xl/drawings/drawing56.xml" ContentType="application/vnd.openxmlformats-officedocument.drawingml.chartshapes+xml"/>
  <Override PartName="/xl/charts/chart55.xml" ContentType="application/vnd.openxmlformats-officedocument.drawingml.chart+xml"/>
  <Override PartName="/xl/theme/themeOverride44.xml" ContentType="application/vnd.openxmlformats-officedocument.themeOverrid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theme/themeOverride45.xml" ContentType="application/vnd.openxmlformats-officedocument.themeOverrid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theme/themeOverride46.xml" ContentType="application/vnd.openxmlformats-officedocument.themeOverride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theme/themeOverride47.xml" ContentType="application/vnd.openxmlformats-officedocument.themeOverride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theme/themeOverride48.xml" ContentType="application/vnd.openxmlformats-officedocument.themeOverride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theme/themeOverride49.xml" ContentType="application/vnd.openxmlformats-officedocument.themeOverride+xml"/>
  <Override PartName="/xl/drawings/drawing62.xml" ContentType="application/vnd.openxmlformats-officedocument.drawingml.chartshapes+xml"/>
  <Override PartName="/xl/charts/chart61.xml" ContentType="application/vnd.openxmlformats-officedocument.drawingml.chart+xml"/>
  <Override PartName="/xl/theme/themeOverride50.xml" ContentType="application/vnd.openxmlformats-officedocument.themeOverride+xml"/>
  <Override PartName="/xl/drawings/drawing63.xml" ContentType="application/vnd.openxmlformats-officedocument.drawingml.chartshapes+xml"/>
  <Override PartName="/xl/charts/chart62.xml" ContentType="application/vnd.openxmlformats-officedocument.drawingml.chart+xml"/>
  <Override PartName="/xl/theme/themeOverride51.xml" ContentType="application/vnd.openxmlformats-officedocument.themeOverride+xml"/>
  <Override PartName="/xl/drawings/drawing64.xml" ContentType="application/vnd.openxmlformats-officedocument.drawingml.chartshapes+xml"/>
  <Override PartName="/xl/charts/chart63.xml" ContentType="application/vnd.openxmlformats-officedocument.drawingml.chart+xml"/>
  <Override PartName="/xl/theme/themeOverride52.xml" ContentType="application/vnd.openxmlformats-officedocument.themeOverride+xml"/>
  <Override PartName="/xl/drawings/drawing65.xml" ContentType="application/vnd.openxmlformats-officedocument.drawingml.chartshapes+xml"/>
  <Override PartName="/xl/charts/chart64.xml" ContentType="application/vnd.openxmlformats-officedocument.drawingml.chart+xml"/>
  <Override PartName="/xl/theme/themeOverride53.xml" ContentType="application/vnd.openxmlformats-officedocument.themeOverride+xml"/>
  <Override PartName="/xl/drawings/drawing66.xml" ContentType="application/vnd.openxmlformats-officedocument.drawingml.chartshapes+xml"/>
  <Override PartName="/xl/charts/chart65.xml" ContentType="application/vnd.openxmlformats-officedocument.drawingml.chart+xml"/>
  <Override PartName="/xl/theme/themeOverride54.xml" ContentType="application/vnd.openxmlformats-officedocument.themeOverride+xml"/>
  <Override PartName="/xl/drawings/drawing67.xml" ContentType="application/vnd.openxmlformats-officedocument.drawingml.chartshapes+xml"/>
  <Override PartName="/xl/charts/chart66.xml" ContentType="application/vnd.openxmlformats-officedocument.drawingml.chart+xml"/>
  <Override PartName="/xl/theme/themeOverride55.xml" ContentType="application/vnd.openxmlformats-officedocument.themeOverride+xml"/>
  <Override PartName="/xl/drawings/drawing68.xml" ContentType="application/vnd.openxmlformats-officedocument.drawingml.chartshapes+xml"/>
  <Override PartName="/xl/charts/chart67.xml" ContentType="application/vnd.openxmlformats-officedocument.drawingml.chart+xml"/>
  <Override PartName="/xl/theme/themeOverride56.xml" ContentType="application/vnd.openxmlformats-officedocument.themeOverride+xml"/>
  <Override PartName="/xl/drawings/drawing69.xml" ContentType="application/vnd.openxmlformats-officedocument.drawingml.chartshapes+xml"/>
  <Override PartName="/xl/charts/chart68.xml" ContentType="application/vnd.openxmlformats-officedocument.drawingml.chart+xml"/>
  <Override PartName="/xl/theme/themeOverride57.xml" ContentType="application/vnd.openxmlformats-officedocument.themeOverride+xml"/>
  <Override PartName="/xl/drawings/drawing70.xml" ContentType="application/vnd.openxmlformats-officedocument.drawingml.chartshapes+xml"/>
  <Override PartName="/xl/charts/chart69.xml" ContentType="application/vnd.openxmlformats-officedocument.drawingml.chart+xml"/>
  <Override PartName="/xl/theme/themeOverride58.xml" ContentType="application/vnd.openxmlformats-officedocument.themeOverride+xml"/>
  <Override PartName="/xl/drawings/drawing71.xml" ContentType="application/vnd.openxmlformats-officedocument.drawingml.chartshapes+xml"/>
  <Override PartName="/xl/charts/chart70.xml" ContentType="application/vnd.openxmlformats-officedocument.drawingml.chart+xml"/>
  <Override PartName="/xl/theme/themeOverride59.xml" ContentType="application/vnd.openxmlformats-officedocument.themeOverride+xml"/>
  <Override PartName="/xl/drawings/drawing72.xml" ContentType="application/vnd.openxmlformats-officedocument.drawingml.chartshapes+xml"/>
  <Override PartName="/xl/charts/chart71.xml" ContentType="application/vnd.openxmlformats-officedocument.drawingml.chart+xml"/>
  <Override PartName="/xl/theme/themeOverride60.xml" ContentType="application/vnd.openxmlformats-officedocument.themeOverride+xml"/>
  <Override PartName="/xl/drawings/drawing73.xml" ContentType="application/vnd.openxmlformats-officedocument.drawingml.chartshapes+xml"/>
  <Override PartName="/xl/charts/chart72.xml" ContentType="application/vnd.openxmlformats-officedocument.drawingml.chart+xml"/>
  <Override PartName="/xl/theme/themeOverride61.xml" ContentType="application/vnd.openxmlformats-officedocument.themeOverride+xml"/>
  <Override PartName="/xl/drawings/drawing74.xml" ContentType="application/vnd.openxmlformats-officedocument.drawingml.chartshapes+xml"/>
  <Override PartName="/xl/charts/chart73.xml" ContentType="application/vnd.openxmlformats-officedocument.drawingml.chart+xml"/>
  <Override PartName="/xl/theme/themeOverride62.xml" ContentType="application/vnd.openxmlformats-officedocument.themeOverride+xml"/>
  <Override PartName="/xl/drawings/drawing75.xml" ContentType="application/vnd.openxmlformats-officedocument.drawingml.chartshapes+xml"/>
  <Override PartName="/xl/charts/chart74.xml" ContentType="application/vnd.openxmlformats-officedocument.drawingml.chart+xml"/>
  <Override PartName="/xl/theme/themeOverride63.xml" ContentType="application/vnd.openxmlformats-officedocument.themeOverride+xml"/>
  <Override PartName="/xl/drawings/drawing76.xml" ContentType="application/vnd.openxmlformats-officedocument.drawingml.chartshapes+xml"/>
  <Override PartName="/xl/charts/chart75.xml" ContentType="application/vnd.openxmlformats-officedocument.drawingml.chart+xml"/>
  <Override PartName="/xl/theme/themeOverride64.xml" ContentType="application/vnd.openxmlformats-officedocument.themeOverride+xml"/>
  <Override PartName="/xl/drawings/drawing77.xml" ContentType="application/vnd.openxmlformats-officedocument.drawingml.chartshapes+xml"/>
  <Override PartName="/xl/charts/chart76.xml" ContentType="application/vnd.openxmlformats-officedocument.drawingml.chart+xml"/>
  <Override PartName="/xl/theme/themeOverride65.xml" ContentType="application/vnd.openxmlformats-officedocument.themeOverride+xml"/>
  <Override PartName="/xl/drawings/drawing78.xml" ContentType="application/vnd.openxmlformats-officedocument.drawingml.chartshapes+xml"/>
  <Override PartName="/xl/charts/chart77.xml" ContentType="application/vnd.openxmlformats-officedocument.drawingml.chart+xml"/>
  <Override PartName="/xl/theme/themeOverride66.xml" ContentType="application/vnd.openxmlformats-officedocument.themeOverride+xml"/>
  <Override PartName="/xl/drawings/drawing79.xml" ContentType="application/vnd.openxmlformats-officedocument.drawingml.chartshapes+xml"/>
  <Override PartName="/xl/charts/chart78.xml" ContentType="application/vnd.openxmlformats-officedocument.drawingml.chart+xml"/>
  <Override PartName="/xl/theme/themeOverride67.xml" ContentType="application/vnd.openxmlformats-officedocument.themeOverride+xml"/>
  <Override PartName="/xl/drawings/drawing80.xml" ContentType="application/vnd.openxmlformats-officedocument.drawingml.chartshapes+xml"/>
  <Override PartName="/xl/charts/chart79.xml" ContentType="application/vnd.openxmlformats-officedocument.drawingml.chart+xml"/>
  <Override PartName="/xl/theme/themeOverride68.xml" ContentType="application/vnd.openxmlformats-officedocument.themeOverride+xml"/>
  <Override PartName="/xl/drawings/drawing81.xml" ContentType="application/vnd.openxmlformats-officedocument.drawingml.chartshapes+xml"/>
  <Override PartName="/xl/charts/chart80.xml" ContentType="application/vnd.openxmlformats-officedocument.drawingml.chart+xml"/>
  <Override PartName="/xl/theme/themeOverride69.xml" ContentType="application/vnd.openxmlformats-officedocument.themeOverride+xml"/>
  <Override PartName="/xl/drawings/drawing82.xml" ContentType="application/vnd.openxmlformats-officedocument.drawingml.chartshapes+xml"/>
  <Override PartName="/xl/charts/chart81.xml" ContentType="application/vnd.openxmlformats-officedocument.drawingml.chart+xml"/>
  <Override PartName="/xl/theme/themeOverride70.xml" ContentType="application/vnd.openxmlformats-officedocument.themeOverride+xml"/>
  <Override PartName="/xl/drawings/drawing83.xml" ContentType="application/vnd.openxmlformats-officedocument.drawingml.chartshapes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drawings/drawing84.xml" ContentType="application/vnd.openxmlformats-officedocument.drawingml.chartshapes+xml"/>
  <Override PartName="/xl/charts/chart83.xml" ContentType="application/vnd.openxmlformats-officedocument.drawingml.chart+xml"/>
  <Override PartName="/xl/theme/themeOverride72.xml" ContentType="application/vnd.openxmlformats-officedocument.themeOverride+xml"/>
  <Override PartName="/xl/drawings/drawing85.xml" ContentType="application/vnd.openxmlformats-officedocument.drawingml.chartshapes+xml"/>
  <Override PartName="/xl/charts/chart84.xml" ContentType="application/vnd.openxmlformats-officedocument.drawingml.chart+xml"/>
  <Override PartName="/xl/theme/themeOverride73.xml" ContentType="application/vnd.openxmlformats-officedocument.themeOverride+xml"/>
  <Override PartName="/xl/drawings/drawing86.xml" ContentType="application/vnd.openxmlformats-officedocument.drawingml.chartshapes+xml"/>
  <Override PartName="/xl/charts/chart85.xml" ContentType="application/vnd.openxmlformats-officedocument.drawingml.chart+xml"/>
  <Override PartName="/xl/theme/themeOverride74.xml" ContentType="application/vnd.openxmlformats-officedocument.themeOverride+xml"/>
  <Override PartName="/xl/drawings/drawing87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88.xml" ContentType="application/vnd.openxmlformats-officedocument.drawingml.chartshapes+xml"/>
  <Override PartName="/xl/charts/chart87.xml" ContentType="application/vnd.openxmlformats-officedocument.drawingml.chart+xml"/>
  <Override PartName="/xl/theme/themeOverride76.xml" ContentType="application/vnd.openxmlformats-officedocument.themeOverride+xml"/>
  <Override PartName="/xl/drawings/drawing89.xml" ContentType="application/vnd.openxmlformats-officedocument.drawingml.chartshapes+xml"/>
  <Override PartName="/xl/charts/chart88.xml" ContentType="application/vnd.openxmlformats-officedocument.drawingml.chart+xml"/>
  <Override PartName="/xl/theme/themeOverride77.xml" ContentType="application/vnd.openxmlformats-officedocument.themeOverride+xml"/>
  <Override PartName="/xl/drawings/drawing90.xml" ContentType="application/vnd.openxmlformats-officedocument.drawingml.chartshapes+xml"/>
  <Override PartName="/xl/charts/chart89.xml" ContentType="application/vnd.openxmlformats-officedocument.drawingml.chart+xml"/>
  <Override PartName="/xl/theme/themeOverride78.xml" ContentType="application/vnd.openxmlformats-officedocument.themeOverride+xml"/>
  <Override PartName="/xl/drawings/drawing91.xml" ContentType="application/vnd.openxmlformats-officedocument.drawingml.chartshapes+xml"/>
  <Override PartName="/xl/charts/chart90.xml" ContentType="application/vnd.openxmlformats-officedocument.drawingml.chart+xml"/>
  <Override PartName="/xl/theme/themeOverride79.xml" ContentType="application/vnd.openxmlformats-officedocument.themeOverride+xml"/>
  <Override PartName="/xl/drawings/drawing9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0" windowWidth="20730" windowHeight="6015"/>
  </bookViews>
  <sheets>
    <sheet name="ЕФЕКТИВНІСТЬ 1 кв 2018 року" sheetId="17" r:id="rId1"/>
    <sheet name="графіки " sheetId="18" r:id="rId2"/>
    <sheet name="Лист1" sheetId="19" r:id="rId3"/>
  </sheets>
  <calcPr calcId="145621"/>
</workbook>
</file>

<file path=xl/calcChain.xml><?xml version="1.0" encoding="utf-8"?>
<calcChain xmlns="http://schemas.openxmlformats.org/spreadsheetml/2006/main">
  <c r="O12" i="17" l="1"/>
  <c r="O661" i="17" l="1"/>
  <c r="O652" i="17"/>
  <c r="O651" i="17"/>
  <c r="O625" i="17"/>
  <c r="O37" i="17"/>
  <c r="O38" i="17"/>
  <c r="O11" i="17"/>
  <c r="L12" i="17"/>
  <c r="L10" i="17"/>
  <c r="I10" i="17"/>
  <c r="G10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19" i="17"/>
  <c r="I18" i="17"/>
  <c r="I17" i="17"/>
  <c r="I16" i="17"/>
  <c r="I15" i="17"/>
  <c r="I14" i="17"/>
  <c r="I13" i="17"/>
  <c r="I12" i="17"/>
  <c r="I624" i="17"/>
  <c r="I623" i="17"/>
  <c r="I622" i="17"/>
  <c r="I621" i="17"/>
  <c r="I620" i="17"/>
  <c r="I619" i="17"/>
  <c r="I618" i="17"/>
  <c r="I617" i="17"/>
  <c r="I616" i="17"/>
  <c r="I615" i="17"/>
  <c r="I614" i="17"/>
  <c r="I613" i="17"/>
  <c r="I612" i="17"/>
  <c r="I611" i="17"/>
  <c r="I610" i="17"/>
  <c r="I609" i="17"/>
  <c r="I608" i="17"/>
  <c r="I607" i="17"/>
  <c r="I606" i="17"/>
  <c r="I605" i="17"/>
  <c r="I604" i="17"/>
  <c r="I603" i="17"/>
  <c r="I602" i="17"/>
  <c r="I601" i="17"/>
  <c r="I600" i="17"/>
  <c r="I599" i="17"/>
  <c r="I598" i="17"/>
  <c r="I597" i="17"/>
  <c r="I596" i="17"/>
  <c r="I595" i="17"/>
  <c r="I593" i="17"/>
  <c r="I592" i="17"/>
  <c r="I591" i="17"/>
  <c r="I590" i="17"/>
  <c r="I589" i="17"/>
  <c r="I588" i="17"/>
  <c r="I587" i="17"/>
  <c r="I586" i="17"/>
  <c r="I585" i="17"/>
  <c r="I584" i="17"/>
  <c r="I583" i="17"/>
  <c r="I582" i="17"/>
  <c r="I581" i="17"/>
  <c r="I580" i="17"/>
  <c r="I579" i="17"/>
  <c r="I578" i="17"/>
  <c r="I577" i="17"/>
  <c r="I576" i="17"/>
  <c r="I575" i="17"/>
  <c r="I574" i="17"/>
  <c r="I573" i="17"/>
  <c r="I572" i="17"/>
  <c r="I571" i="17"/>
  <c r="I570" i="17"/>
  <c r="I569" i="17"/>
  <c r="I568" i="17"/>
  <c r="I567" i="17"/>
  <c r="I566" i="17"/>
  <c r="I565" i="17"/>
  <c r="I563" i="17"/>
  <c r="I562" i="17"/>
  <c r="I561" i="17"/>
  <c r="I560" i="17"/>
  <c r="I559" i="17"/>
  <c r="I558" i="17"/>
  <c r="I557" i="17"/>
  <c r="I555" i="17"/>
  <c r="I554" i="17"/>
  <c r="I553" i="17"/>
  <c r="I552" i="17"/>
  <c r="I551" i="17"/>
  <c r="I550" i="17"/>
  <c r="I549" i="17"/>
  <c r="I548" i="17"/>
  <c r="I547" i="17"/>
  <c r="I546" i="17"/>
  <c r="I545" i="17"/>
  <c r="I544" i="17"/>
  <c r="I543" i="17"/>
  <c r="I542" i="17"/>
  <c r="I541" i="17"/>
  <c r="I540" i="17"/>
  <c r="I539" i="17"/>
  <c r="I538" i="17"/>
  <c r="I537" i="17"/>
  <c r="I536" i="17"/>
  <c r="I535" i="17"/>
  <c r="I534" i="17"/>
  <c r="I533" i="17"/>
  <c r="I532" i="17"/>
  <c r="I531" i="17"/>
  <c r="I530" i="17"/>
  <c r="I529" i="17"/>
  <c r="I528" i="17"/>
  <c r="I527" i="17"/>
  <c r="I526" i="17"/>
  <c r="I525" i="17"/>
  <c r="I524" i="17"/>
  <c r="I523" i="17"/>
  <c r="I522" i="17"/>
  <c r="I521" i="17"/>
  <c r="I520" i="17"/>
  <c r="I519" i="17"/>
  <c r="I518" i="17"/>
  <c r="I517" i="17"/>
  <c r="I516" i="17"/>
  <c r="I515" i="17"/>
  <c r="I514" i="17"/>
  <c r="I513" i="17"/>
  <c r="I512" i="17"/>
  <c r="I511" i="17"/>
  <c r="I510" i="17"/>
  <c r="I509" i="17"/>
  <c r="I508" i="17"/>
  <c r="I507" i="17"/>
  <c r="I506" i="17"/>
  <c r="I505" i="17"/>
  <c r="I504" i="17"/>
  <c r="I503" i="17"/>
  <c r="I502" i="17"/>
  <c r="I501" i="17"/>
  <c r="I500" i="17"/>
  <c r="I499" i="17"/>
  <c r="I498" i="17"/>
  <c r="I497" i="17"/>
  <c r="I496" i="17"/>
  <c r="I495" i="17"/>
  <c r="I494" i="17"/>
  <c r="I493" i="17"/>
  <c r="I492" i="17"/>
  <c r="I491" i="17"/>
  <c r="I490" i="17"/>
  <c r="I489" i="17"/>
  <c r="I488" i="17"/>
  <c r="I487" i="17"/>
  <c r="I486" i="17"/>
  <c r="I485" i="17"/>
  <c r="I484" i="17"/>
  <c r="I483" i="17"/>
  <c r="I482" i="17"/>
  <c r="I481" i="17"/>
  <c r="I480" i="17"/>
  <c r="I479" i="17"/>
  <c r="I478" i="17"/>
  <c r="I477" i="17"/>
  <c r="I476" i="17"/>
  <c r="I475" i="17"/>
  <c r="I474" i="17"/>
  <c r="I473" i="17"/>
  <c r="I472" i="17"/>
  <c r="I471" i="17"/>
  <c r="I470" i="17"/>
  <c r="I469" i="17"/>
  <c r="I468" i="17"/>
  <c r="I467" i="17"/>
  <c r="I466" i="17"/>
  <c r="I465" i="17"/>
  <c r="I464" i="17"/>
  <c r="I463" i="17"/>
  <c r="I462" i="17"/>
  <c r="I461" i="17"/>
  <c r="I460" i="17"/>
  <c r="I459" i="17"/>
  <c r="I458" i="17"/>
  <c r="I457" i="17"/>
  <c r="I456" i="17"/>
  <c r="I455" i="17"/>
  <c r="I454" i="17"/>
  <c r="I453" i="17"/>
  <c r="I452" i="17"/>
  <c r="I451" i="17"/>
  <c r="I450" i="17"/>
  <c r="I449" i="17"/>
  <c r="I448" i="17"/>
  <c r="I447" i="17"/>
  <c r="I446" i="17"/>
  <c r="I445" i="17"/>
  <c r="I444" i="17"/>
  <c r="I443" i="17"/>
  <c r="I442" i="17"/>
  <c r="I441" i="17"/>
  <c r="I440" i="17"/>
  <c r="I439" i="17"/>
  <c r="I438" i="17"/>
  <c r="I437" i="17"/>
  <c r="I436" i="17"/>
  <c r="I435" i="17"/>
  <c r="I434" i="17"/>
  <c r="I433" i="17"/>
  <c r="I432" i="17"/>
  <c r="I430" i="17"/>
  <c r="I429" i="17"/>
  <c r="I428" i="17"/>
  <c r="I427" i="17"/>
  <c r="I426" i="17"/>
  <c r="I425" i="17"/>
  <c r="I424" i="17"/>
  <c r="I423" i="17"/>
  <c r="I422" i="17"/>
  <c r="I421" i="17"/>
  <c r="I420" i="17"/>
  <c r="I419" i="17"/>
  <c r="I418" i="17"/>
  <c r="I417" i="17"/>
  <c r="I416" i="17"/>
  <c r="I415" i="17"/>
  <c r="I414" i="17"/>
  <c r="I413" i="17"/>
  <c r="I412" i="17"/>
  <c r="I411" i="17"/>
  <c r="I410" i="17"/>
  <c r="I409" i="17"/>
  <c r="I408" i="17"/>
  <c r="I407" i="17"/>
  <c r="I406" i="17"/>
  <c r="I405" i="17"/>
  <c r="I404" i="17"/>
  <c r="I403" i="17"/>
  <c r="I402" i="17"/>
  <c r="I401" i="17"/>
  <c r="I400" i="17"/>
  <c r="I399" i="17"/>
  <c r="I398" i="17"/>
  <c r="I397" i="17"/>
  <c r="I396" i="17"/>
  <c r="I395" i="17"/>
  <c r="I394" i="17"/>
  <c r="I393" i="17"/>
  <c r="I392" i="17"/>
  <c r="I391" i="17"/>
  <c r="I390" i="17"/>
  <c r="I389" i="17"/>
  <c r="I388" i="17"/>
  <c r="I387" i="17"/>
  <c r="I386" i="17"/>
  <c r="I385" i="17"/>
  <c r="I384" i="17"/>
  <c r="I383" i="17"/>
  <c r="I382" i="17"/>
  <c r="I381" i="17"/>
  <c r="I380" i="17"/>
  <c r="I379" i="17"/>
  <c r="I378" i="17"/>
  <c r="I377" i="17"/>
  <c r="I376" i="17"/>
  <c r="I375" i="17"/>
  <c r="I374" i="17"/>
  <c r="I373" i="17"/>
  <c r="I372" i="17"/>
  <c r="I371" i="17"/>
  <c r="I370" i="17"/>
  <c r="I369" i="17"/>
  <c r="I368" i="17"/>
  <c r="I367" i="17"/>
  <c r="I366" i="17"/>
  <c r="I365" i="17"/>
  <c r="I364" i="17"/>
  <c r="I363" i="17"/>
  <c r="I362" i="17"/>
  <c r="I361" i="17"/>
  <c r="I360" i="17"/>
  <c r="I359" i="17"/>
  <c r="I358" i="17"/>
  <c r="I357" i="17"/>
  <c r="I356" i="17"/>
  <c r="I355" i="17"/>
  <c r="I354" i="17"/>
  <c r="I353" i="17"/>
  <c r="I352" i="17"/>
  <c r="I351" i="17"/>
  <c r="I350" i="17"/>
  <c r="I349" i="17"/>
  <c r="I348" i="17"/>
  <c r="I347" i="17"/>
  <c r="I346" i="17"/>
  <c r="I345" i="17"/>
  <c r="I344" i="17"/>
  <c r="I343" i="17"/>
  <c r="I342" i="17"/>
  <c r="I341" i="17"/>
  <c r="I340" i="17"/>
  <c r="I339" i="17"/>
  <c r="I338" i="17"/>
  <c r="I337" i="17"/>
  <c r="I336" i="17"/>
  <c r="I335" i="17"/>
  <c r="I334" i="17"/>
  <c r="I333" i="17"/>
  <c r="I332" i="17"/>
  <c r="I331" i="17"/>
  <c r="I330" i="17"/>
  <c r="I329" i="17"/>
  <c r="I328" i="17"/>
  <c r="I327" i="17"/>
  <c r="I326" i="17"/>
  <c r="I325" i="17"/>
  <c r="I324" i="17"/>
  <c r="I323" i="17"/>
  <c r="I322" i="17"/>
  <c r="I321" i="17"/>
  <c r="I320" i="17"/>
  <c r="I319" i="17"/>
  <c r="I318" i="17"/>
  <c r="I317" i="17"/>
  <c r="I316" i="17"/>
  <c r="I315" i="17"/>
  <c r="I314" i="17"/>
  <c r="I313" i="17"/>
  <c r="I312" i="17"/>
  <c r="I311" i="17"/>
  <c r="I310" i="17"/>
  <c r="I309" i="17"/>
  <c r="I308" i="17"/>
  <c r="I307" i="17"/>
  <c r="I306" i="17"/>
  <c r="I305" i="17"/>
  <c r="I304" i="17"/>
  <c r="I303" i="17"/>
  <c r="I302" i="17"/>
  <c r="I301" i="17"/>
  <c r="I300" i="17"/>
  <c r="I299" i="17"/>
  <c r="I298" i="17"/>
  <c r="I297" i="17"/>
  <c r="I296" i="17"/>
  <c r="I295" i="17"/>
  <c r="I294" i="17"/>
  <c r="I293" i="17"/>
  <c r="I292" i="17"/>
  <c r="I291" i="17"/>
  <c r="I290" i="17"/>
  <c r="I289" i="17"/>
  <c r="I288" i="17"/>
  <c r="I287" i="17"/>
  <c r="I286" i="17"/>
  <c r="I285" i="17"/>
  <c r="I284" i="17"/>
  <c r="I283" i="17"/>
  <c r="I282" i="17"/>
  <c r="I281" i="17"/>
  <c r="I280" i="17"/>
  <c r="I279" i="17"/>
  <c r="I278" i="17"/>
  <c r="I277" i="17"/>
  <c r="I276" i="17"/>
  <c r="I275" i="17"/>
  <c r="I274" i="17"/>
  <c r="I273" i="17"/>
  <c r="I272" i="17"/>
  <c r="I271" i="17"/>
  <c r="I270" i="17"/>
  <c r="I269" i="17"/>
  <c r="I268" i="17"/>
  <c r="I267" i="17"/>
  <c r="I266" i="17"/>
  <c r="I265" i="17"/>
  <c r="I264" i="17"/>
  <c r="I263" i="17"/>
  <c r="I262" i="17"/>
  <c r="I261" i="17"/>
  <c r="I260" i="17"/>
  <c r="I259" i="17"/>
  <c r="I258" i="17"/>
  <c r="I257" i="17"/>
  <c r="I256" i="17"/>
  <c r="I255" i="17"/>
  <c r="I254" i="17"/>
  <c r="I253" i="17"/>
  <c r="I252" i="17"/>
  <c r="I251" i="17"/>
  <c r="I250" i="17"/>
  <c r="I249" i="17"/>
  <c r="I248" i="17"/>
  <c r="I247" i="17"/>
  <c r="I246" i="17"/>
  <c r="I245" i="17"/>
  <c r="I244" i="17"/>
  <c r="I243" i="17"/>
  <c r="I242" i="17"/>
  <c r="I241" i="17"/>
  <c r="I240" i="17"/>
  <c r="I239" i="17"/>
  <c r="I238" i="17"/>
  <c r="I237" i="17"/>
  <c r="I236" i="17"/>
  <c r="I235" i="17"/>
  <c r="I234" i="17"/>
  <c r="I233" i="17"/>
  <c r="I232" i="17"/>
  <c r="I231" i="17"/>
  <c r="I230" i="17"/>
  <c r="I229" i="17"/>
  <c r="I228" i="17"/>
  <c r="I227" i="17"/>
  <c r="I226" i="17"/>
  <c r="I225" i="17"/>
  <c r="I224" i="17"/>
  <c r="I223" i="17"/>
  <c r="I222" i="17"/>
  <c r="I221" i="17"/>
  <c r="I220" i="17"/>
  <c r="I219" i="17"/>
  <c r="I218" i="17"/>
  <c r="I217" i="17"/>
  <c r="I216" i="17"/>
  <c r="I215" i="17"/>
  <c r="I214" i="17"/>
  <c r="I213" i="17"/>
  <c r="I212" i="17"/>
  <c r="I211" i="17"/>
  <c r="I210" i="17"/>
  <c r="I209" i="17"/>
  <c r="I208" i="17"/>
  <c r="I207" i="17"/>
  <c r="I206" i="17"/>
  <c r="I205" i="17"/>
  <c r="I204" i="17"/>
  <c r="I203" i="17"/>
  <c r="I202" i="17"/>
  <c r="I201" i="17"/>
  <c r="I200" i="17"/>
  <c r="I199" i="17"/>
  <c r="I198" i="17"/>
  <c r="I197" i="17"/>
  <c r="I196" i="17"/>
  <c r="I195" i="17"/>
  <c r="I194" i="17"/>
  <c r="I193" i="17"/>
  <c r="I192" i="17"/>
  <c r="I191" i="17"/>
  <c r="I190" i="17"/>
  <c r="I189" i="17"/>
  <c r="I188" i="17"/>
  <c r="I187" i="17"/>
  <c r="I186" i="17"/>
  <c r="I185" i="17"/>
  <c r="I184" i="17"/>
  <c r="I183" i="17"/>
  <c r="I182" i="17"/>
  <c r="I181" i="17"/>
  <c r="I180" i="17"/>
  <c r="I179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8" i="17"/>
  <c r="I127" i="17"/>
  <c r="I126" i="17"/>
  <c r="I125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627" i="17"/>
  <c r="I628" i="17"/>
  <c r="I629" i="17"/>
  <c r="I630" i="17"/>
  <c r="I631" i="17"/>
  <c r="I632" i="17"/>
  <c r="I633" i="17"/>
  <c r="I634" i="17"/>
  <c r="I635" i="17"/>
  <c r="I636" i="17"/>
  <c r="I637" i="17"/>
  <c r="I638" i="17"/>
  <c r="I639" i="17"/>
  <c r="I640" i="17"/>
  <c r="I641" i="17"/>
  <c r="I642" i="17"/>
  <c r="I643" i="17"/>
  <c r="I644" i="17"/>
  <c r="I645" i="17"/>
  <c r="I646" i="17"/>
  <c r="I647" i="17"/>
  <c r="I648" i="17"/>
  <c r="I649" i="17"/>
  <c r="I650" i="17"/>
  <c r="I626" i="17"/>
  <c r="I651" i="17"/>
  <c r="I660" i="17"/>
  <c r="I654" i="17"/>
  <c r="I655" i="17"/>
  <c r="I656" i="17"/>
  <c r="I657" i="17"/>
  <c r="I658" i="17"/>
  <c r="I659" i="17"/>
  <c r="I653" i="17"/>
  <c r="I687" i="17"/>
  <c r="I663" i="17"/>
  <c r="I664" i="17"/>
  <c r="I665" i="17"/>
  <c r="I666" i="17"/>
  <c r="I667" i="17"/>
  <c r="I668" i="17"/>
  <c r="I669" i="17"/>
  <c r="I670" i="17"/>
  <c r="I671" i="17"/>
  <c r="I672" i="17"/>
  <c r="I673" i="17"/>
  <c r="I674" i="17"/>
  <c r="I675" i="17"/>
  <c r="I676" i="17"/>
  <c r="I677" i="17"/>
  <c r="I678" i="17"/>
  <c r="I679" i="17"/>
  <c r="I680" i="17"/>
  <c r="I681" i="17"/>
  <c r="I682" i="17"/>
  <c r="I683" i="17"/>
  <c r="I684" i="17"/>
  <c r="I685" i="17"/>
  <c r="I686" i="17"/>
  <c r="I662" i="17"/>
  <c r="I693" i="17"/>
  <c r="I690" i="17"/>
  <c r="I691" i="17"/>
  <c r="I692" i="17"/>
  <c r="I694" i="17"/>
  <c r="I695" i="17"/>
  <c r="I696" i="17"/>
  <c r="I689" i="17"/>
  <c r="O688" i="17"/>
  <c r="E61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F61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E651" i="17" l="1"/>
  <c r="F651" i="17"/>
  <c r="E624" i="17" l="1"/>
  <c r="D624" i="17"/>
  <c r="F624" i="17"/>
  <c r="K624" i="17"/>
  <c r="D37" i="17"/>
  <c r="J623" i="17"/>
  <c r="G623" i="17"/>
  <c r="H623" i="17" s="1"/>
  <c r="L623" i="17"/>
  <c r="M623" i="17" s="1"/>
  <c r="O623" i="17"/>
  <c r="P623" i="17" s="1"/>
  <c r="L624" i="17" l="1"/>
  <c r="Q623" i="17"/>
  <c r="S623" i="17" s="1"/>
  <c r="R623" i="17"/>
  <c r="T623" i="17" s="1"/>
  <c r="W623" i="17" l="1"/>
  <c r="X623" i="17"/>
  <c r="U623" i="17"/>
  <c r="V623" i="17"/>
  <c r="K651" i="17"/>
  <c r="K10" i="17"/>
  <c r="N624" i="17" l="1"/>
  <c r="L36" i="17" l="1"/>
  <c r="M36" i="17" s="1"/>
  <c r="J36" i="17"/>
  <c r="G36" i="17"/>
  <c r="H36" i="17" s="1"/>
  <c r="Q36" i="17" l="1"/>
  <c r="S36" i="17" s="1"/>
  <c r="K37" i="17" l="1"/>
  <c r="O627" i="17" l="1"/>
  <c r="O628" i="17"/>
  <c r="O629" i="17"/>
  <c r="O630" i="17"/>
  <c r="O631" i="17"/>
  <c r="O632" i="17"/>
  <c r="O633" i="17"/>
  <c r="O634" i="17"/>
  <c r="O635" i="17"/>
  <c r="O636" i="17"/>
  <c r="O637" i="17"/>
  <c r="O638" i="17"/>
  <c r="O639" i="17"/>
  <c r="O640" i="17"/>
  <c r="O641" i="17"/>
  <c r="O642" i="17"/>
  <c r="O643" i="17"/>
  <c r="O644" i="17"/>
  <c r="O645" i="17"/>
  <c r="O646" i="17"/>
  <c r="O647" i="17"/>
  <c r="O648" i="17"/>
  <c r="O649" i="17"/>
  <c r="O650" i="17"/>
  <c r="O626" i="17"/>
  <c r="O36" i="17" l="1"/>
  <c r="N538" i="17"/>
  <c r="O40" i="17" l="1"/>
  <c r="O41" i="17"/>
  <c r="O42" i="17"/>
  <c r="P42" i="17" s="1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O502" i="17"/>
  <c r="O503" i="17"/>
  <c r="O504" i="17"/>
  <c r="O505" i="17"/>
  <c r="O506" i="17"/>
  <c r="O507" i="17"/>
  <c r="O508" i="17"/>
  <c r="O509" i="17"/>
  <c r="O510" i="17"/>
  <c r="O511" i="17"/>
  <c r="O512" i="17"/>
  <c r="O513" i="17"/>
  <c r="O514" i="17"/>
  <c r="O515" i="17"/>
  <c r="O516" i="17"/>
  <c r="O517" i="17"/>
  <c r="O518" i="17"/>
  <c r="O519" i="17"/>
  <c r="O520" i="17"/>
  <c r="O521" i="17"/>
  <c r="O522" i="17"/>
  <c r="O523" i="17"/>
  <c r="O524" i="17"/>
  <c r="O525" i="17"/>
  <c r="O526" i="17"/>
  <c r="O527" i="17"/>
  <c r="O528" i="17"/>
  <c r="O529" i="17"/>
  <c r="O530" i="17"/>
  <c r="O531" i="17"/>
  <c r="O532" i="17"/>
  <c r="O533" i="17"/>
  <c r="O534" i="17"/>
  <c r="O535" i="17"/>
  <c r="O536" i="17"/>
  <c r="O537" i="17"/>
  <c r="O538" i="17"/>
  <c r="O539" i="17"/>
  <c r="O540" i="17"/>
  <c r="O541" i="17"/>
  <c r="O542" i="17"/>
  <c r="O543" i="17"/>
  <c r="O544" i="17"/>
  <c r="O545" i="17"/>
  <c r="O546" i="17"/>
  <c r="O547" i="17"/>
  <c r="O548" i="17"/>
  <c r="O549" i="17"/>
  <c r="O550" i="17"/>
  <c r="O551" i="17"/>
  <c r="O552" i="17"/>
  <c r="O553" i="17"/>
  <c r="O554" i="17"/>
  <c r="O555" i="17"/>
  <c r="O556" i="17"/>
  <c r="O557" i="17"/>
  <c r="O558" i="17"/>
  <c r="O559" i="17"/>
  <c r="O560" i="17"/>
  <c r="O561" i="17"/>
  <c r="O562" i="17"/>
  <c r="O563" i="17"/>
  <c r="O564" i="17"/>
  <c r="O565" i="17"/>
  <c r="O566" i="17"/>
  <c r="O567" i="17"/>
  <c r="O568" i="17"/>
  <c r="O569" i="17"/>
  <c r="O570" i="17"/>
  <c r="O571" i="17"/>
  <c r="O572" i="17"/>
  <c r="O573" i="17"/>
  <c r="O574" i="17"/>
  <c r="O575" i="17"/>
  <c r="O576" i="17"/>
  <c r="O577" i="17"/>
  <c r="O578" i="17"/>
  <c r="O579" i="17"/>
  <c r="O580" i="17"/>
  <c r="O581" i="17"/>
  <c r="O582" i="17"/>
  <c r="O583" i="17"/>
  <c r="O584" i="17"/>
  <c r="O585" i="17"/>
  <c r="O586" i="17"/>
  <c r="O587" i="17"/>
  <c r="O588" i="17"/>
  <c r="O589" i="17"/>
  <c r="O590" i="17"/>
  <c r="O591" i="17"/>
  <c r="O592" i="17"/>
  <c r="O593" i="17"/>
  <c r="O594" i="17"/>
  <c r="O595" i="17"/>
  <c r="O596" i="17"/>
  <c r="O597" i="17"/>
  <c r="O598" i="17"/>
  <c r="O599" i="17"/>
  <c r="O600" i="17"/>
  <c r="O601" i="17"/>
  <c r="O602" i="17"/>
  <c r="O603" i="17"/>
  <c r="O604" i="17"/>
  <c r="O605" i="17"/>
  <c r="O606" i="17"/>
  <c r="O607" i="17"/>
  <c r="O608" i="17"/>
  <c r="O609" i="17"/>
  <c r="O610" i="17"/>
  <c r="O611" i="17"/>
  <c r="O612" i="17"/>
  <c r="O613" i="17"/>
  <c r="O614" i="17"/>
  <c r="O615" i="17"/>
  <c r="P615" i="17" s="1"/>
  <c r="O616" i="17"/>
  <c r="O617" i="17"/>
  <c r="O618" i="17"/>
  <c r="O619" i="17"/>
  <c r="O620" i="17"/>
  <c r="O621" i="17"/>
  <c r="O622" i="17"/>
  <c r="L40" i="17"/>
  <c r="M40" i="17" s="1"/>
  <c r="L41" i="17"/>
  <c r="M41" i="17" s="1"/>
  <c r="L42" i="17"/>
  <c r="M42" i="17" s="1"/>
  <c r="L43" i="17"/>
  <c r="M43" i="17" s="1"/>
  <c r="L44" i="17"/>
  <c r="M44" i="17" s="1"/>
  <c r="L45" i="17"/>
  <c r="M45" i="17" s="1"/>
  <c r="L46" i="17"/>
  <c r="M46" i="17" s="1"/>
  <c r="L47" i="17"/>
  <c r="M47" i="17" s="1"/>
  <c r="L48" i="17"/>
  <c r="M48" i="17" s="1"/>
  <c r="L49" i="17"/>
  <c r="M49" i="17" s="1"/>
  <c r="L50" i="17"/>
  <c r="M50" i="17" s="1"/>
  <c r="L51" i="17"/>
  <c r="M51" i="17" s="1"/>
  <c r="L52" i="17"/>
  <c r="M52" i="17" s="1"/>
  <c r="L53" i="17"/>
  <c r="M53" i="17" s="1"/>
  <c r="L54" i="17"/>
  <c r="M54" i="17" s="1"/>
  <c r="L55" i="17"/>
  <c r="M55" i="17" s="1"/>
  <c r="L56" i="17"/>
  <c r="M56" i="17" s="1"/>
  <c r="L57" i="17"/>
  <c r="M57" i="17" s="1"/>
  <c r="L58" i="17"/>
  <c r="M58" i="17" s="1"/>
  <c r="L59" i="17"/>
  <c r="M59" i="17" s="1"/>
  <c r="L60" i="17"/>
  <c r="M60" i="17" s="1"/>
  <c r="L61" i="17"/>
  <c r="M61" i="17" s="1"/>
  <c r="L62" i="17"/>
  <c r="M62" i="17" s="1"/>
  <c r="L63" i="17"/>
  <c r="M63" i="17" s="1"/>
  <c r="L64" i="17"/>
  <c r="M64" i="17" s="1"/>
  <c r="L65" i="17"/>
  <c r="M65" i="17" s="1"/>
  <c r="L66" i="17"/>
  <c r="M66" i="17" s="1"/>
  <c r="L67" i="17"/>
  <c r="M67" i="17" s="1"/>
  <c r="L68" i="17"/>
  <c r="M68" i="17" s="1"/>
  <c r="L69" i="17"/>
  <c r="M69" i="17" s="1"/>
  <c r="L70" i="17"/>
  <c r="M70" i="17" s="1"/>
  <c r="L71" i="17"/>
  <c r="M71" i="17" s="1"/>
  <c r="L72" i="17"/>
  <c r="M72" i="17" s="1"/>
  <c r="L73" i="17"/>
  <c r="M73" i="17" s="1"/>
  <c r="L74" i="17"/>
  <c r="M74" i="17" s="1"/>
  <c r="L75" i="17"/>
  <c r="M75" i="17" s="1"/>
  <c r="L76" i="17"/>
  <c r="M76" i="17" s="1"/>
  <c r="L77" i="17"/>
  <c r="M77" i="17" s="1"/>
  <c r="L78" i="17"/>
  <c r="M78" i="17" s="1"/>
  <c r="L79" i="17"/>
  <c r="M79" i="17" s="1"/>
  <c r="L80" i="17"/>
  <c r="M80" i="17" s="1"/>
  <c r="L81" i="17"/>
  <c r="M81" i="17" s="1"/>
  <c r="L82" i="17"/>
  <c r="M82" i="17" s="1"/>
  <c r="L83" i="17"/>
  <c r="M83" i="17" s="1"/>
  <c r="L84" i="17"/>
  <c r="M84" i="17" s="1"/>
  <c r="L85" i="17"/>
  <c r="M85" i="17" s="1"/>
  <c r="L86" i="17"/>
  <c r="M86" i="17" s="1"/>
  <c r="L87" i="17"/>
  <c r="M87" i="17" s="1"/>
  <c r="L88" i="17"/>
  <c r="M88" i="17" s="1"/>
  <c r="L89" i="17"/>
  <c r="M89" i="17" s="1"/>
  <c r="L90" i="17"/>
  <c r="M90" i="17" s="1"/>
  <c r="L91" i="17"/>
  <c r="M91" i="17" s="1"/>
  <c r="L92" i="17"/>
  <c r="M92" i="17" s="1"/>
  <c r="L93" i="17"/>
  <c r="M93" i="17" s="1"/>
  <c r="L94" i="17"/>
  <c r="M94" i="17" s="1"/>
  <c r="L95" i="17"/>
  <c r="M95" i="17" s="1"/>
  <c r="L96" i="17"/>
  <c r="M96" i="17" s="1"/>
  <c r="L97" i="17"/>
  <c r="M97" i="17" s="1"/>
  <c r="L98" i="17"/>
  <c r="M98" i="17" s="1"/>
  <c r="L99" i="17"/>
  <c r="M99" i="17" s="1"/>
  <c r="L100" i="17"/>
  <c r="M100" i="17" s="1"/>
  <c r="L101" i="17"/>
  <c r="M101" i="17" s="1"/>
  <c r="L102" i="17"/>
  <c r="M102" i="17" s="1"/>
  <c r="L103" i="17"/>
  <c r="M103" i="17" s="1"/>
  <c r="L104" i="17"/>
  <c r="M104" i="17" s="1"/>
  <c r="L105" i="17"/>
  <c r="M105" i="17" s="1"/>
  <c r="L106" i="17"/>
  <c r="M106" i="17" s="1"/>
  <c r="L107" i="17"/>
  <c r="M107" i="17" s="1"/>
  <c r="L108" i="17"/>
  <c r="M108" i="17" s="1"/>
  <c r="L109" i="17"/>
  <c r="M109" i="17" s="1"/>
  <c r="L110" i="17"/>
  <c r="M110" i="17" s="1"/>
  <c r="L111" i="17"/>
  <c r="M111" i="17" s="1"/>
  <c r="L112" i="17"/>
  <c r="M112" i="17" s="1"/>
  <c r="L113" i="17"/>
  <c r="M113" i="17" s="1"/>
  <c r="L114" i="17"/>
  <c r="M114" i="17" s="1"/>
  <c r="L115" i="17"/>
  <c r="M115" i="17" s="1"/>
  <c r="L116" i="17"/>
  <c r="M116" i="17" s="1"/>
  <c r="L117" i="17"/>
  <c r="M117" i="17" s="1"/>
  <c r="L118" i="17"/>
  <c r="M118" i="17" s="1"/>
  <c r="L119" i="17"/>
  <c r="M119" i="17" s="1"/>
  <c r="L120" i="17"/>
  <c r="M120" i="17" s="1"/>
  <c r="L121" i="17"/>
  <c r="M121" i="17" s="1"/>
  <c r="L122" i="17"/>
  <c r="M122" i="17" s="1"/>
  <c r="L123" i="17"/>
  <c r="M123" i="17" s="1"/>
  <c r="L124" i="17"/>
  <c r="M124" i="17" s="1"/>
  <c r="L125" i="17"/>
  <c r="M125" i="17" s="1"/>
  <c r="L126" i="17"/>
  <c r="M126" i="17" s="1"/>
  <c r="L127" i="17"/>
  <c r="M127" i="17" s="1"/>
  <c r="L128" i="17"/>
  <c r="M128" i="17" s="1"/>
  <c r="L130" i="17"/>
  <c r="M130" i="17" s="1"/>
  <c r="L131" i="17"/>
  <c r="M131" i="17" s="1"/>
  <c r="L132" i="17"/>
  <c r="M132" i="17" s="1"/>
  <c r="L133" i="17"/>
  <c r="M133" i="17" s="1"/>
  <c r="L134" i="17"/>
  <c r="M134" i="17" s="1"/>
  <c r="L135" i="17"/>
  <c r="M135" i="17" s="1"/>
  <c r="L136" i="17"/>
  <c r="M136" i="17" s="1"/>
  <c r="L137" i="17"/>
  <c r="M137" i="17" s="1"/>
  <c r="L138" i="17"/>
  <c r="M138" i="17" s="1"/>
  <c r="L139" i="17"/>
  <c r="M139" i="17" s="1"/>
  <c r="L140" i="17"/>
  <c r="M140" i="17" s="1"/>
  <c r="L141" i="17"/>
  <c r="M141" i="17" s="1"/>
  <c r="L142" i="17"/>
  <c r="M142" i="17" s="1"/>
  <c r="L143" i="17"/>
  <c r="M143" i="17" s="1"/>
  <c r="L144" i="17"/>
  <c r="M144" i="17" s="1"/>
  <c r="L145" i="17"/>
  <c r="M145" i="17" s="1"/>
  <c r="L146" i="17"/>
  <c r="M146" i="17" s="1"/>
  <c r="L147" i="17"/>
  <c r="M147" i="17" s="1"/>
  <c r="L148" i="17"/>
  <c r="M148" i="17" s="1"/>
  <c r="L149" i="17"/>
  <c r="M149" i="17" s="1"/>
  <c r="L150" i="17"/>
  <c r="M150" i="17" s="1"/>
  <c r="L151" i="17"/>
  <c r="M151" i="17" s="1"/>
  <c r="L152" i="17"/>
  <c r="M152" i="17" s="1"/>
  <c r="L153" i="17"/>
  <c r="M153" i="17" s="1"/>
  <c r="L154" i="17"/>
  <c r="M154" i="17" s="1"/>
  <c r="L155" i="17"/>
  <c r="M155" i="17" s="1"/>
  <c r="L156" i="17"/>
  <c r="M156" i="17" s="1"/>
  <c r="L157" i="17"/>
  <c r="M157" i="17" s="1"/>
  <c r="L158" i="17"/>
  <c r="M158" i="17" s="1"/>
  <c r="L159" i="17"/>
  <c r="M159" i="17" s="1"/>
  <c r="L160" i="17"/>
  <c r="M160" i="17" s="1"/>
  <c r="L161" i="17"/>
  <c r="M161" i="17" s="1"/>
  <c r="L162" i="17"/>
  <c r="M162" i="17" s="1"/>
  <c r="L163" i="17"/>
  <c r="M163" i="17" s="1"/>
  <c r="L164" i="17"/>
  <c r="M164" i="17" s="1"/>
  <c r="L165" i="17"/>
  <c r="M165" i="17" s="1"/>
  <c r="L166" i="17"/>
  <c r="M166" i="17" s="1"/>
  <c r="L167" i="17"/>
  <c r="M167" i="17" s="1"/>
  <c r="L168" i="17"/>
  <c r="M168" i="17" s="1"/>
  <c r="L169" i="17"/>
  <c r="M169" i="17" s="1"/>
  <c r="L170" i="17"/>
  <c r="M170" i="17" s="1"/>
  <c r="L171" i="17"/>
  <c r="M171" i="17" s="1"/>
  <c r="L172" i="17"/>
  <c r="M172" i="17" s="1"/>
  <c r="L173" i="17"/>
  <c r="M173" i="17" s="1"/>
  <c r="L174" i="17"/>
  <c r="M174" i="17" s="1"/>
  <c r="L175" i="17"/>
  <c r="M175" i="17" s="1"/>
  <c r="L176" i="17"/>
  <c r="M176" i="17" s="1"/>
  <c r="L177" i="17"/>
  <c r="M177" i="17" s="1"/>
  <c r="L178" i="17"/>
  <c r="M178" i="17" s="1"/>
  <c r="L179" i="17"/>
  <c r="M179" i="17" s="1"/>
  <c r="L180" i="17"/>
  <c r="M180" i="17" s="1"/>
  <c r="L181" i="17"/>
  <c r="M181" i="17" s="1"/>
  <c r="L182" i="17"/>
  <c r="M182" i="17" s="1"/>
  <c r="L183" i="17"/>
  <c r="M183" i="17" s="1"/>
  <c r="L184" i="17"/>
  <c r="M184" i="17" s="1"/>
  <c r="L185" i="17"/>
  <c r="M185" i="17" s="1"/>
  <c r="L186" i="17"/>
  <c r="M186" i="17" s="1"/>
  <c r="L187" i="17"/>
  <c r="M187" i="17" s="1"/>
  <c r="L188" i="17"/>
  <c r="M188" i="17" s="1"/>
  <c r="L189" i="17"/>
  <c r="M189" i="17" s="1"/>
  <c r="L190" i="17"/>
  <c r="M190" i="17" s="1"/>
  <c r="L191" i="17"/>
  <c r="M191" i="17" s="1"/>
  <c r="L192" i="17"/>
  <c r="M192" i="17" s="1"/>
  <c r="L193" i="17"/>
  <c r="M193" i="17" s="1"/>
  <c r="L194" i="17"/>
  <c r="M194" i="17" s="1"/>
  <c r="L195" i="17"/>
  <c r="M195" i="17" s="1"/>
  <c r="L196" i="17"/>
  <c r="M196" i="17" s="1"/>
  <c r="L197" i="17"/>
  <c r="M197" i="17" s="1"/>
  <c r="L198" i="17"/>
  <c r="M198" i="17" s="1"/>
  <c r="L199" i="17"/>
  <c r="M199" i="17" s="1"/>
  <c r="L200" i="17"/>
  <c r="M200" i="17" s="1"/>
  <c r="L201" i="17"/>
  <c r="M201" i="17" s="1"/>
  <c r="L202" i="17"/>
  <c r="M202" i="17" s="1"/>
  <c r="L203" i="17"/>
  <c r="M203" i="17" s="1"/>
  <c r="L204" i="17"/>
  <c r="M204" i="17" s="1"/>
  <c r="L205" i="17"/>
  <c r="M205" i="17" s="1"/>
  <c r="L206" i="17"/>
  <c r="M206" i="17" s="1"/>
  <c r="L207" i="17"/>
  <c r="M207" i="17" s="1"/>
  <c r="L208" i="17"/>
  <c r="M208" i="17" s="1"/>
  <c r="L209" i="17"/>
  <c r="M209" i="17" s="1"/>
  <c r="L210" i="17"/>
  <c r="M210" i="17" s="1"/>
  <c r="L211" i="17"/>
  <c r="M211" i="17" s="1"/>
  <c r="L212" i="17"/>
  <c r="M212" i="17" s="1"/>
  <c r="L213" i="17"/>
  <c r="M213" i="17" s="1"/>
  <c r="L214" i="17"/>
  <c r="M214" i="17" s="1"/>
  <c r="L215" i="17"/>
  <c r="M215" i="17" s="1"/>
  <c r="L216" i="17"/>
  <c r="M216" i="17" s="1"/>
  <c r="L217" i="17"/>
  <c r="M217" i="17" s="1"/>
  <c r="L218" i="17"/>
  <c r="M218" i="17" s="1"/>
  <c r="L219" i="17"/>
  <c r="M219" i="17" s="1"/>
  <c r="L220" i="17"/>
  <c r="M220" i="17" s="1"/>
  <c r="L221" i="17"/>
  <c r="M221" i="17" s="1"/>
  <c r="L222" i="17"/>
  <c r="M222" i="17" s="1"/>
  <c r="L223" i="17"/>
  <c r="M223" i="17" s="1"/>
  <c r="L224" i="17"/>
  <c r="M224" i="17" s="1"/>
  <c r="L225" i="17"/>
  <c r="M225" i="17" s="1"/>
  <c r="L226" i="17"/>
  <c r="M226" i="17" s="1"/>
  <c r="L227" i="17"/>
  <c r="M227" i="17" s="1"/>
  <c r="L228" i="17"/>
  <c r="M228" i="17" s="1"/>
  <c r="L229" i="17"/>
  <c r="M229" i="17" s="1"/>
  <c r="L230" i="17"/>
  <c r="M230" i="17" s="1"/>
  <c r="L231" i="17"/>
  <c r="M231" i="17" s="1"/>
  <c r="L232" i="17"/>
  <c r="M232" i="17" s="1"/>
  <c r="L233" i="17"/>
  <c r="M233" i="17" s="1"/>
  <c r="L234" i="17"/>
  <c r="M234" i="17" s="1"/>
  <c r="L235" i="17"/>
  <c r="M235" i="17" s="1"/>
  <c r="L236" i="17"/>
  <c r="M236" i="17" s="1"/>
  <c r="L237" i="17"/>
  <c r="M237" i="17" s="1"/>
  <c r="L238" i="17"/>
  <c r="M238" i="17" s="1"/>
  <c r="L239" i="17"/>
  <c r="M239" i="17" s="1"/>
  <c r="L240" i="17"/>
  <c r="M240" i="17" s="1"/>
  <c r="L241" i="17"/>
  <c r="M241" i="17" s="1"/>
  <c r="L242" i="17"/>
  <c r="M242" i="17" s="1"/>
  <c r="L243" i="17"/>
  <c r="M243" i="17" s="1"/>
  <c r="L244" i="17"/>
  <c r="M244" i="17" s="1"/>
  <c r="L245" i="17"/>
  <c r="M245" i="17" s="1"/>
  <c r="L246" i="17"/>
  <c r="M246" i="17" s="1"/>
  <c r="L247" i="17"/>
  <c r="M247" i="17" s="1"/>
  <c r="L248" i="17"/>
  <c r="M248" i="17" s="1"/>
  <c r="L249" i="17"/>
  <c r="M249" i="17" s="1"/>
  <c r="L250" i="17"/>
  <c r="M250" i="17" s="1"/>
  <c r="L251" i="17"/>
  <c r="M251" i="17" s="1"/>
  <c r="L252" i="17"/>
  <c r="M252" i="17" s="1"/>
  <c r="L253" i="17"/>
  <c r="M253" i="17" s="1"/>
  <c r="L254" i="17"/>
  <c r="M254" i="17" s="1"/>
  <c r="L255" i="17"/>
  <c r="M255" i="17" s="1"/>
  <c r="L256" i="17"/>
  <c r="M256" i="17" s="1"/>
  <c r="L257" i="17"/>
  <c r="M257" i="17" s="1"/>
  <c r="L258" i="17"/>
  <c r="M258" i="17" s="1"/>
  <c r="L259" i="17"/>
  <c r="M259" i="17" s="1"/>
  <c r="L260" i="17"/>
  <c r="M260" i="17" s="1"/>
  <c r="L261" i="17"/>
  <c r="M261" i="17" s="1"/>
  <c r="L262" i="17"/>
  <c r="M262" i="17" s="1"/>
  <c r="L263" i="17"/>
  <c r="M263" i="17" s="1"/>
  <c r="L264" i="17"/>
  <c r="M264" i="17" s="1"/>
  <c r="L265" i="17"/>
  <c r="M265" i="17" s="1"/>
  <c r="L266" i="17"/>
  <c r="M266" i="17" s="1"/>
  <c r="L267" i="17"/>
  <c r="M267" i="17" s="1"/>
  <c r="L268" i="17"/>
  <c r="M268" i="17" s="1"/>
  <c r="L269" i="17"/>
  <c r="M269" i="17" s="1"/>
  <c r="L270" i="17"/>
  <c r="M270" i="17" s="1"/>
  <c r="L271" i="17"/>
  <c r="M271" i="17" s="1"/>
  <c r="L272" i="17"/>
  <c r="M272" i="17" s="1"/>
  <c r="L273" i="17"/>
  <c r="M273" i="17" s="1"/>
  <c r="L274" i="17"/>
  <c r="M274" i="17" s="1"/>
  <c r="L275" i="17"/>
  <c r="M275" i="17" s="1"/>
  <c r="L276" i="17"/>
  <c r="M276" i="17" s="1"/>
  <c r="L277" i="17"/>
  <c r="M277" i="17" s="1"/>
  <c r="L278" i="17"/>
  <c r="M278" i="17" s="1"/>
  <c r="L279" i="17"/>
  <c r="M279" i="17" s="1"/>
  <c r="L280" i="17"/>
  <c r="M280" i="17" s="1"/>
  <c r="L281" i="17"/>
  <c r="M281" i="17" s="1"/>
  <c r="L282" i="17"/>
  <c r="M282" i="17" s="1"/>
  <c r="L283" i="17"/>
  <c r="M283" i="17" s="1"/>
  <c r="L284" i="17"/>
  <c r="M284" i="17" s="1"/>
  <c r="L285" i="17"/>
  <c r="M285" i="17" s="1"/>
  <c r="L286" i="17"/>
  <c r="M286" i="17" s="1"/>
  <c r="L287" i="17"/>
  <c r="M287" i="17" s="1"/>
  <c r="L288" i="17"/>
  <c r="M288" i="17" s="1"/>
  <c r="L289" i="17"/>
  <c r="M289" i="17" s="1"/>
  <c r="L290" i="17"/>
  <c r="M290" i="17" s="1"/>
  <c r="L291" i="17"/>
  <c r="M291" i="17" s="1"/>
  <c r="L292" i="17"/>
  <c r="M292" i="17" s="1"/>
  <c r="L293" i="17"/>
  <c r="M293" i="17" s="1"/>
  <c r="L294" i="17"/>
  <c r="M294" i="17" s="1"/>
  <c r="L295" i="17"/>
  <c r="M295" i="17" s="1"/>
  <c r="L296" i="17"/>
  <c r="M296" i="17" s="1"/>
  <c r="L297" i="17"/>
  <c r="M297" i="17" s="1"/>
  <c r="L298" i="17"/>
  <c r="M298" i="17" s="1"/>
  <c r="L299" i="17"/>
  <c r="M299" i="17" s="1"/>
  <c r="L300" i="17"/>
  <c r="M300" i="17" s="1"/>
  <c r="L301" i="17"/>
  <c r="M301" i="17" s="1"/>
  <c r="L302" i="17"/>
  <c r="M302" i="17" s="1"/>
  <c r="L303" i="17"/>
  <c r="M303" i="17" s="1"/>
  <c r="L304" i="17"/>
  <c r="M304" i="17" s="1"/>
  <c r="L305" i="17"/>
  <c r="M305" i="17" s="1"/>
  <c r="L306" i="17"/>
  <c r="M306" i="17" s="1"/>
  <c r="L307" i="17"/>
  <c r="M307" i="17" s="1"/>
  <c r="L308" i="17"/>
  <c r="M308" i="17" s="1"/>
  <c r="L309" i="17"/>
  <c r="M309" i="17" s="1"/>
  <c r="L310" i="17"/>
  <c r="M310" i="17" s="1"/>
  <c r="L311" i="17"/>
  <c r="M311" i="17" s="1"/>
  <c r="L312" i="17"/>
  <c r="M312" i="17" s="1"/>
  <c r="L313" i="17"/>
  <c r="M313" i="17" s="1"/>
  <c r="L314" i="17"/>
  <c r="M314" i="17" s="1"/>
  <c r="L315" i="17"/>
  <c r="M315" i="17" s="1"/>
  <c r="L316" i="17"/>
  <c r="M316" i="17" s="1"/>
  <c r="L317" i="17"/>
  <c r="M317" i="17" s="1"/>
  <c r="L318" i="17"/>
  <c r="M318" i="17" s="1"/>
  <c r="L319" i="17"/>
  <c r="M319" i="17" s="1"/>
  <c r="L320" i="17"/>
  <c r="M320" i="17" s="1"/>
  <c r="L321" i="17"/>
  <c r="M321" i="17" s="1"/>
  <c r="L322" i="17"/>
  <c r="M322" i="17" s="1"/>
  <c r="L323" i="17"/>
  <c r="M323" i="17" s="1"/>
  <c r="L324" i="17"/>
  <c r="M324" i="17" s="1"/>
  <c r="L325" i="17"/>
  <c r="M325" i="17" s="1"/>
  <c r="L326" i="17"/>
  <c r="M326" i="17" s="1"/>
  <c r="L327" i="17"/>
  <c r="M327" i="17" s="1"/>
  <c r="L328" i="17"/>
  <c r="M328" i="17" s="1"/>
  <c r="L329" i="17"/>
  <c r="M329" i="17" s="1"/>
  <c r="L330" i="17"/>
  <c r="M330" i="17" s="1"/>
  <c r="L331" i="17"/>
  <c r="M331" i="17" s="1"/>
  <c r="L332" i="17"/>
  <c r="M332" i="17" s="1"/>
  <c r="L333" i="17"/>
  <c r="M333" i="17" s="1"/>
  <c r="L334" i="17"/>
  <c r="M334" i="17" s="1"/>
  <c r="L335" i="17"/>
  <c r="M335" i="17" s="1"/>
  <c r="L336" i="17"/>
  <c r="M336" i="17" s="1"/>
  <c r="L337" i="17"/>
  <c r="M337" i="17" s="1"/>
  <c r="L338" i="17"/>
  <c r="M338" i="17" s="1"/>
  <c r="L339" i="17"/>
  <c r="M339" i="17" s="1"/>
  <c r="L340" i="17"/>
  <c r="M340" i="17" s="1"/>
  <c r="L341" i="17"/>
  <c r="M341" i="17" s="1"/>
  <c r="L342" i="17"/>
  <c r="M342" i="17" s="1"/>
  <c r="L343" i="17"/>
  <c r="M343" i="17" s="1"/>
  <c r="L344" i="17"/>
  <c r="M344" i="17" s="1"/>
  <c r="L345" i="17"/>
  <c r="M345" i="17" s="1"/>
  <c r="L346" i="17"/>
  <c r="M346" i="17" s="1"/>
  <c r="L347" i="17"/>
  <c r="M347" i="17" s="1"/>
  <c r="L348" i="17"/>
  <c r="M348" i="17" s="1"/>
  <c r="L349" i="17"/>
  <c r="M349" i="17" s="1"/>
  <c r="L350" i="17"/>
  <c r="M350" i="17" s="1"/>
  <c r="L351" i="17"/>
  <c r="M351" i="17" s="1"/>
  <c r="L352" i="17"/>
  <c r="M352" i="17" s="1"/>
  <c r="L353" i="17"/>
  <c r="M353" i="17" s="1"/>
  <c r="L354" i="17"/>
  <c r="M354" i="17" s="1"/>
  <c r="L355" i="17"/>
  <c r="M355" i="17" s="1"/>
  <c r="L356" i="17"/>
  <c r="M356" i="17" s="1"/>
  <c r="L357" i="17"/>
  <c r="M357" i="17" s="1"/>
  <c r="L358" i="17"/>
  <c r="M358" i="17" s="1"/>
  <c r="L359" i="17"/>
  <c r="M359" i="17" s="1"/>
  <c r="L360" i="17"/>
  <c r="M360" i="17" s="1"/>
  <c r="L361" i="17"/>
  <c r="M361" i="17" s="1"/>
  <c r="L362" i="17"/>
  <c r="M362" i="17" s="1"/>
  <c r="L363" i="17"/>
  <c r="M363" i="17" s="1"/>
  <c r="L364" i="17"/>
  <c r="M364" i="17" s="1"/>
  <c r="L365" i="17"/>
  <c r="M365" i="17" s="1"/>
  <c r="L366" i="17"/>
  <c r="M366" i="17" s="1"/>
  <c r="L367" i="17"/>
  <c r="M367" i="17" s="1"/>
  <c r="L368" i="17"/>
  <c r="M368" i="17" s="1"/>
  <c r="L369" i="17"/>
  <c r="M369" i="17" s="1"/>
  <c r="L370" i="17"/>
  <c r="M370" i="17" s="1"/>
  <c r="L371" i="17"/>
  <c r="M371" i="17" s="1"/>
  <c r="L372" i="17"/>
  <c r="M372" i="17" s="1"/>
  <c r="L373" i="17"/>
  <c r="M373" i="17" s="1"/>
  <c r="L374" i="17"/>
  <c r="M374" i="17" s="1"/>
  <c r="L375" i="17"/>
  <c r="M375" i="17" s="1"/>
  <c r="L376" i="17"/>
  <c r="M376" i="17" s="1"/>
  <c r="L377" i="17"/>
  <c r="M377" i="17" s="1"/>
  <c r="L378" i="17"/>
  <c r="M378" i="17" s="1"/>
  <c r="L379" i="17"/>
  <c r="M379" i="17" s="1"/>
  <c r="L380" i="17"/>
  <c r="M380" i="17" s="1"/>
  <c r="L381" i="17"/>
  <c r="M381" i="17" s="1"/>
  <c r="L382" i="17"/>
  <c r="M382" i="17" s="1"/>
  <c r="L383" i="17"/>
  <c r="M383" i="17" s="1"/>
  <c r="L384" i="17"/>
  <c r="M384" i="17" s="1"/>
  <c r="L385" i="17"/>
  <c r="M385" i="17" s="1"/>
  <c r="L386" i="17"/>
  <c r="M386" i="17" s="1"/>
  <c r="L387" i="17"/>
  <c r="M387" i="17" s="1"/>
  <c r="L388" i="17"/>
  <c r="M388" i="17" s="1"/>
  <c r="L389" i="17"/>
  <c r="M389" i="17" s="1"/>
  <c r="L390" i="17"/>
  <c r="M390" i="17" s="1"/>
  <c r="L391" i="17"/>
  <c r="M391" i="17" s="1"/>
  <c r="L392" i="17"/>
  <c r="M392" i="17" s="1"/>
  <c r="L393" i="17"/>
  <c r="M393" i="17" s="1"/>
  <c r="L394" i="17"/>
  <c r="M394" i="17" s="1"/>
  <c r="L395" i="17"/>
  <c r="M395" i="17" s="1"/>
  <c r="L396" i="17"/>
  <c r="M396" i="17" s="1"/>
  <c r="L397" i="17"/>
  <c r="M397" i="17" s="1"/>
  <c r="L398" i="17"/>
  <c r="M398" i="17" s="1"/>
  <c r="L399" i="17"/>
  <c r="M399" i="17" s="1"/>
  <c r="L400" i="17"/>
  <c r="M400" i="17" s="1"/>
  <c r="L401" i="17"/>
  <c r="M401" i="17" s="1"/>
  <c r="L402" i="17"/>
  <c r="M402" i="17" s="1"/>
  <c r="L403" i="17"/>
  <c r="M403" i="17" s="1"/>
  <c r="L404" i="17"/>
  <c r="M404" i="17" s="1"/>
  <c r="L405" i="17"/>
  <c r="M405" i="17" s="1"/>
  <c r="L406" i="17"/>
  <c r="M406" i="17" s="1"/>
  <c r="L407" i="17"/>
  <c r="M407" i="17" s="1"/>
  <c r="L408" i="17"/>
  <c r="M408" i="17" s="1"/>
  <c r="L409" i="17"/>
  <c r="M409" i="17" s="1"/>
  <c r="L410" i="17"/>
  <c r="M410" i="17" s="1"/>
  <c r="L411" i="17"/>
  <c r="M411" i="17" s="1"/>
  <c r="L412" i="17"/>
  <c r="M412" i="17" s="1"/>
  <c r="L413" i="17"/>
  <c r="M413" i="17" s="1"/>
  <c r="L414" i="17"/>
  <c r="M414" i="17" s="1"/>
  <c r="L415" i="17"/>
  <c r="M415" i="17" s="1"/>
  <c r="L416" i="17"/>
  <c r="M416" i="17" s="1"/>
  <c r="L417" i="17"/>
  <c r="M417" i="17" s="1"/>
  <c r="L418" i="17"/>
  <c r="M418" i="17" s="1"/>
  <c r="L419" i="17"/>
  <c r="M419" i="17" s="1"/>
  <c r="L420" i="17"/>
  <c r="M420" i="17" s="1"/>
  <c r="L421" i="17"/>
  <c r="M421" i="17" s="1"/>
  <c r="L422" i="17"/>
  <c r="M422" i="17" s="1"/>
  <c r="L423" i="17"/>
  <c r="M423" i="17" s="1"/>
  <c r="L424" i="17"/>
  <c r="M424" i="17" s="1"/>
  <c r="L425" i="17"/>
  <c r="M425" i="17" s="1"/>
  <c r="L426" i="17"/>
  <c r="M426" i="17" s="1"/>
  <c r="L427" i="17"/>
  <c r="M427" i="17" s="1"/>
  <c r="L428" i="17"/>
  <c r="M428" i="17" s="1"/>
  <c r="L429" i="17"/>
  <c r="M429" i="17" s="1"/>
  <c r="L430" i="17"/>
  <c r="M430" i="17" s="1"/>
  <c r="M431" i="17"/>
  <c r="L432" i="17"/>
  <c r="M432" i="17" s="1"/>
  <c r="L433" i="17"/>
  <c r="M433" i="17" s="1"/>
  <c r="L434" i="17"/>
  <c r="M434" i="17" s="1"/>
  <c r="L435" i="17"/>
  <c r="M435" i="17" s="1"/>
  <c r="L436" i="17"/>
  <c r="M436" i="17" s="1"/>
  <c r="L437" i="17"/>
  <c r="M437" i="17" s="1"/>
  <c r="L438" i="17"/>
  <c r="M438" i="17" s="1"/>
  <c r="L439" i="17"/>
  <c r="M439" i="17" s="1"/>
  <c r="L440" i="17"/>
  <c r="M440" i="17" s="1"/>
  <c r="L441" i="17"/>
  <c r="M441" i="17" s="1"/>
  <c r="L442" i="17"/>
  <c r="M442" i="17" s="1"/>
  <c r="L443" i="17"/>
  <c r="M443" i="17" s="1"/>
  <c r="L444" i="17"/>
  <c r="M444" i="17" s="1"/>
  <c r="L445" i="17"/>
  <c r="M445" i="17" s="1"/>
  <c r="L446" i="17"/>
  <c r="M446" i="17" s="1"/>
  <c r="L447" i="17"/>
  <c r="M447" i="17" s="1"/>
  <c r="L448" i="17"/>
  <c r="M448" i="17" s="1"/>
  <c r="L449" i="17"/>
  <c r="M449" i="17" s="1"/>
  <c r="L450" i="17"/>
  <c r="M450" i="17" s="1"/>
  <c r="L451" i="17"/>
  <c r="M451" i="17" s="1"/>
  <c r="L452" i="17"/>
  <c r="M452" i="17" s="1"/>
  <c r="L453" i="17"/>
  <c r="M453" i="17" s="1"/>
  <c r="L454" i="17"/>
  <c r="M454" i="17" s="1"/>
  <c r="L455" i="17"/>
  <c r="M455" i="17" s="1"/>
  <c r="L456" i="17"/>
  <c r="M456" i="17" s="1"/>
  <c r="L457" i="17"/>
  <c r="M457" i="17" s="1"/>
  <c r="L458" i="17"/>
  <c r="M458" i="17" s="1"/>
  <c r="L459" i="17"/>
  <c r="M459" i="17" s="1"/>
  <c r="L460" i="17"/>
  <c r="M460" i="17" s="1"/>
  <c r="L461" i="17"/>
  <c r="M461" i="17" s="1"/>
  <c r="L462" i="17"/>
  <c r="M462" i="17" s="1"/>
  <c r="L463" i="17"/>
  <c r="M463" i="17" s="1"/>
  <c r="L464" i="17"/>
  <c r="M464" i="17" s="1"/>
  <c r="L465" i="17"/>
  <c r="M465" i="17" s="1"/>
  <c r="L466" i="17"/>
  <c r="M466" i="17" s="1"/>
  <c r="L467" i="17"/>
  <c r="M467" i="17" s="1"/>
  <c r="L468" i="17"/>
  <c r="M468" i="17" s="1"/>
  <c r="L469" i="17"/>
  <c r="M469" i="17" s="1"/>
  <c r="L470" i="17"/>
  <c r="M470" i="17" s="1"/>
  <c r="L471" i="17"/>
  <c r="M471" i="17" s="1"/>
  <c r="L472" i="17"/>
  <c r="M472" i="17" s="1"/>
  <c r="L473" i="17"/>
  <c r="M473" i="17" s="1"/>
  <c r="L474" i="17"/>
  <c r="M474" i="17" s="1"/>
  <c r="L475" i="17"/>
  <c r="M475" i="17" s="1"/>
  <c r="L476" i="17"/>
  <c r="M476" i="17" s="1"/>
  <c r="L477" i="17"/>
  <c r="M477" i="17" s="1"/>
  <c r="L478" i="17"/>
  <c r="M478" i="17" s="1"/>
  <c r="L479" i="17"/>
  <c r="M479" i="17" s="1"/>
  <c r="L480" i="17"/>
  <c r="M480" i="17" s="1"/>
  <c r="L481" i="17"/>
  <c r="M481" i="17" s="1"/>
  <c r="L482" i="17"/>
  <c r="M482" i="17" s="1"/>
  <c r="L483" i="17"/>
  <c r="M483" i="17" s="1"/>
  <c r="L484" i="17"/>
  <c r="M484" i="17" s="1"/>
  <c r="L485" i="17"/>
  <c r="M485" i="17" s="1"/>
  <c r="L486" i="17"/>
  <c r="M486" i="17" s="1"/>
  <c r="L487" i="17"/>
  <c r="M487" i="17" s="1"/>
  <c r="L488" i="17"/>
  <c r="M488" i="17" s="1"/>
  <c r="L489" i="17"/>
  <c r="M489" i="17" s="1"/>
  <c r="L490" i="17"/>
  <c r="M490" i="17" s="1"/>
  <c r="L491" i="17"/>
  <c r="M491" i="17" s="1"/>
  <c r="L492" i="17"/>
  <c r="M492" i="17" s="1"/>
  <c r="L493" i="17"/>
  <c r="M493" i="17" s="1"/>
  <c r="L494" i="17"/>
  <c r="M494" i="17" s="1"/>
  <c r="L495" i="17"/>
  <c r="M495" i="17" s="1"/>
  <c r="L496" i="17"/>
  <c r="M496" i="17" s="1"/>
  <c r="L497" i="17"/>
  <c r="M497" i="17" s="1"/>
  <c r="L498" i="17"/>
  <c r="M498" i="17" s="1"/>
  <c r="L499" i="17"/>
  <c r="M499" i="17" s="1"/>
  <c r="L500" i="17"/>
  <c r="M500" i="17" s="1"/>
  <c r="L501" i="17"/>
  <c r="M501" i="17" s="1"/>
  <c r="L502" i="17"/>
  <c r="M502" i="17" s="1"/>
  <c r="L503" i="17"/>
  <c r="M503" i="17" s="1"/>
  <c r="L504" i="17"/>
  <c r="M504" i="17" s="1"/>
  <c r="L505" i="17"/>
  <c r="M505" i="17" s="1"/>
  <c r="L506" i="17"/>
  <c r="M506" i="17" s="1"/>
  <c r="L507" i="17"/>
  <c r="M507" i="17" s="1"/>
  <c r="L508" i="17"/>
  <c r="M508" i="17" s="1"/>
  <c r="L509" i="17"/>
  <c r="M509" i="17" s="1"/>
  <c r="L510" i="17"/>
  <c r="M510" i="17" s="1"/>
  <c r="L511" i="17"/>
  <c r="M511" i="17" s="1"/>
  <c r="L512" i="17"/>
  <c r="M512" i="17" s="1"/>
  <c r="L513" i="17"/>
  <c r="M513" i="17" s="1"/>
  <c r="L514" i="17"/>
  <c r="M514" i="17" s="1"/>
  <c r="L515" i="17"/>
  <c r="M515" i="17" s="1"/>
  <c r="L516" i="17"/>
  <c r="M516" i="17" s="1"/>
  <c r="L517" i="17"/>
  <c r="M517" i="17" s="1"/>
  <c r="L518" i="17"/>
  <c r="M518" i="17" s="1"/>
  <c r="L519" i="17"/>
  <c r="M519" i="17" s="1"/>
  <c r="L520" i="17"/>
  <c r="M520" i="17" s="1"/>
  <c r="L521" i="17"/>
  <c r="M521" i="17" s="1"/>
  <c r="L522" i="17"/>
  <c r="M522" i="17" s="1"/>
  <c r="L523" i="17"/>
  <c r="M523" i="17" s="1"/>
  <c r="L524" i="17"/>
  <c r="M524" i="17" s="1"/>
  <c r="L525" i="17"/>
  <c r="M525" i="17" s="1"/>
  <c r="L526" i="17"/>
  <c r="M526" i="17" s="1"/>
  <c r="L527" i="17"/>
  <c r="M527" i="17" s="1"/>
  <c r="L528" i="17"/>
  <c r="M528" i="17" s="1"/>
  <c r="L529" i="17"/>
  <c r="M529" i="17" s="1"/>
  <c r="L530" i="17"/>
  <c r="M530" i="17" s="1"/>
  <c r="L531" i="17"/>
  <c r="M531" i="17" s="1"/>
  <c r="L532" i="17"/>
  <c r="M532" i="17" s="1"/>
  <c r="L533" i="17"/>
  <c r="M533" i="17" s="1"/>
  <c r="L534" i="17"/>
  <c r="M534" i="17" s="1"/>
  <c r="L535" i="17"/>
  <c r="M535" i="17" s="1"/>
  <c r="L536" i="17"/>
  <c r="M536" i="17" s="1"/>
  <c r="L537" i="17"/>
  <c r="M537" i="17" s="1"/>
  <c r="L538" i="17"/>
  <c r="M538" i="17" s="1"/>
  <c r="L539" i="17"/>
  <c r="M539" i="17" s="1"/>
  <c r="L540" i="17"/>
  <c r="M540" i="17" s="1"/>
  <c r="L541" i="17"/>
  <c r="M541" i="17" s="1"/>
  <c r="L542" i="17"/>
  <c r="M542" i="17" s="1"/>
  <c r="L543" i="17"/>
  <c r="M543" i="17" s="1"/>
  <c r="L544" i="17"/>
  <c r="M544" i="17" s="1"/>
  <c r="L545" i="17"/>
  <c r="M545" i="17" s="1"/>
  <c r="L546" i="17"/>
  <c r="M546" i="17" s="1"/>
  <c r="L547" i="17"/>
  <c r="M547" i="17" s="1"/>
  <c r="L548" i="17"/>
  <c r="M548" i="17" s="1"/>
  <c r="L549" i="17"/>
  <c r="M549" i="17" s="1"/>
  <c r="L550" i="17"/>
  <c r="M550" i="17" s="1"/>
  <c r="L551" i="17"/>
  <c r="M551" i="17" s="1"/>
  <c r="L552" i="17"/>
  <c r="M552" i="17" s="1"/>
  <c r="L553" i="17"/>
  <c r="M553" i="17" s="1"/>
  <c r="L554" i="17"/>
  <c r="M554" i="17" s="1"/>
  <c r="L555" i="17"/>
  <c r="M555" i="17" s="1"/>
  <c r="M556" i="17"/>
  <c r="L557" i="17"/>
  <c r="M557" i="17" s="1"/>
  <c r="L558" i="17"/>
  <c r="M558" i="17" s="1"/>
  <c r="L559" i="17"/>
  <c r="M559" i="17" s="1"/>
  <c r="L560" i="17"/>
  <c r="M560" i="17" s="1"/>
  <c r="L561" i="17"/>
  <c r="M561" i="17" s="1"/>
  <c r="L562" i="17"/>
  <c r="M562" i="17" s="1"/>
  <c r="L563" i="17"/>
  <c r="M563" i="17" s="1"/>
  <c r="M564" i="17"/>
  <c r="L565" i="17"/>
  <c r="M565" i="17" s="1"/>
  <c r="L566" i="17"/>
  <c r="M566" i="17" s="1"/>
  <c r="L567" i="17"/>
  <c r="M567" i="17" s="1"/>
  <c r="L568" i="17"/>
  <c r="M568" i="17" s="1"/>
  <c r="L569" i="17"/>
  <c r="M569" i="17" s="1"/>
  <c r="L570" i="17"/>
  <c r="M570" i="17" s="1"/>
  <c r="L571" i="17"/>
  <c r="M571" i="17" s="1"/>
  <c r="L572" i="17"/>
  <c r="M572" i="17" s="1"/>
  <c r="L573" i="17"/>
  <c r="M573" i="17" s="1"/>
  <c r="L574" i="17"/>
  <c r="M574" i="17" s="1"/>
  <c r="L575" i="17"/>
  <c r="M575" i="17" s="1"/>
  <c r="L576" i="17"/>
  <c r="M576" i="17" s="1"/>
  <c r="L577" i="17"/>
  <c r="M577" i="17" s="1"/>
  <c r="L578" i="17"/>
  <c r="M578" i="17" s="1"/>
  <c r="L579" i="17"/>
  <c r="M579" i="17" s="1"/>
  <c r="L580" i="17"/>
  <c r="M580" i="17" s="1"/>
  <c r="L581" i="17"/>
  <c r="M581" i="17" s="1"/>
  <c r="L582" i="17"/>
  <c r="M582" i="17" s="1"/>
  <c r="L583" i="17"/>
  <c r="M583" i="17" s="1"/>
  <c r="L584" i="17"/>
  <c r="M584" i="17" s="1"/>
  <c r="L585" i="17"/>
  <c r="M585" i="17" s="1"/>
  <c r="L586" i="17"/>
  <c r="M586" i="17" s="1"/>
  <c r="L587" i="17"/>
  <c r="M587" i="17" s="1"/>
  <c r="L588" i="17"/>
  <c r="M588" i="17" s="1"/>
  <c r="L589" i="17"/>
  <c r="M589" i="17" s="1"/>
  <c r="L590" i="17"/>
  <c r="M590" i="17" s="1"/>
  <c r="L591" i="17"/>
  <c r="M591" i="17" s="1"/>
  <c r="L592" i="17"/>
  <c r="M592" i="17" s="1"/>
  <c r="L593" i="17"/>
  <c r="M593" i="17" s="1"/>
  <c r="M594" i="17"/>
  <c r="L595" i="17"/>
  <c r="M595" i="17" s="1"/>
  <c r="L596" i="17"/>
  <c r="M596" i="17" s="1"/>
  <c r="L597" i="17"/>
  <c r="M597" i="17" s="1"/>
  <c r="L598" i="17"/>
  <c r="M598" i="17" s="1"/>
  <c r="L599" i="17"/>
  <c r="M599" i="17" s="1"/>
  <c r="L600" i="17"/>
  <c r="M600" i="17" s="1"/>
  <c r="L601" i="17"/>
  <c r="M601" i="17" s="1"/>
  <c r="L602" i="17"/>
  <c r="M602" i="17" s="1"/>
  <c r="L603" i="17"/>
  <c r="M603" i="17" s="1"/>
  <c r="L604" i="17"/>
  <c r="M604" i="17" s="1"/>
  <c r="L605" i="17"/>
  <c r="M605" i="17" s="1"/>
  <c r="L606" i="17"/>
  <c r="M606" i="17" s="1"/>
  <c r="L607" i="17"/>
  <c r="M607" i="17" s="1"/>
  <c r="L608" i="17"/>
  <c r="M608" i="17" s="1"/>
  <c r="L609" i="17"/>
  <c r="M609" i="17" s="1"/>
  <c r="L610" i="17"/>
  <c r="M610" i="17" s="1"/>
  <c r="L611" i="17"/>
  <c r="M611" i="17" s="1"/>
  <c r="L612" i="17"/>
  <c r="M612" i="17" s="1"/>
  <c r="L613" i="17"/>
  <c r="M613" i="17" s="1"/>
  <c r="L614" i="17"/>
  <c r="M614" i="17" s="1"/>
  <c r="L615" i="17"/>
  <c r="M615" i="17" s="1"/>
  <c r="L616" i="17"/>
  <c r="M616" i="17" s="1"/>
  <c r="L617" i="17"/>
  <c r="M617" i="17" s="1"/>
  <c r="L618" i="17"/>
  <c r="M618" i="17" s="1"/>
  <c r="L619" i="17"/>
  <c r="M619" i="17" s="1"/>
  <c r="L620" i="17"/>
  <c r="M620" i="17" s="1"/>
  <c r="L621" i="17"/>
  <c r="M621" i="17" s="1"/>
  <c r="L622" i="17"/>
  <c r="M622" i="17" s="1"/>
  <c r="G40" i="17"/>
  <c r="H40" i="17" s="1"/>
  <c r="J40" i="17"/>
  <c r="G41" i="17"/>
  <c r="H41" i="17" s="1"/>
  <c r="J41" i="17"/>
  <c r="G42" i="17"/>
  <c r="H42" i="17" s="1"/>
  <c r="J42" i="17"/>
  <c r="G43" i="17"/>
  <c r="H43" i="17" s="1"/>
  <c r="J43" i="17"/>
  <c r="G44" i="17"/>
  <c r="H44" i="17" s="1"/>
  <c r="J44" i="17"/>
  <c r="G45" i="17"/>
  <c r="H45" i="17" s="1"/>
  <c r="J45" i="17"/>
  <c r="G46" i="17"/>
  <c r="H46" i="17" s="1"/>
  <c r="J46" i="17"/>
  <c r="G47" i="17"/>
  <c r="H47" i="17" s="1"/>
  <c r="J47" i="17"/>
  <c r="G48" i="17"/>
  <c r="H48" i="17" s="1"/>
  <c r="J48" i="17"/>
  <c r="G49" i="17"/>
  <c r="H49" i="17" s="1"/>
  <c r="J49" i="17"/>
  <c r="G50" i="17"/>
  <c r="H50" i="17" s="1"/>
  <c r="J50" i="17"/>
  <c r="G51" i="17"/>
  <c r="H51" i="17" s="1"/>
  <c r="J51" i="17"/>
  <c r="G52" i="17"/>
  <c r="H52" i="17" s="1"/>
  <c r="J52" i="17"/>
  <c r="G53" i="17"/>
  <c r="H53" i="17" s="1"/>
  <c r="J53" i="17"/>
  <c r="G54" i="17"/>
  <c r="H54" i="17" s="1"/>
  <c r="J54" i="17"/>
  <c r="G55" i="17"/>
  <c r="H55" i="17" s="1"/>
  <c r="J55" i="17"/>
  <c r="G56" i="17"/>
  <c r="H56" i="17" s="1"/>
  <c r="J56" i="17"/>
  <c r="G57" i="17"/>
  <c r="H57" i="17" s="1"/>
  <c r="J57" i="17"/>
  <c r="G58" i="17"/>
  <c r="H58" i="17" s="1"/>
  <c r="J58" i="17"/>
  <c r="G59" i="17"/>
  <c r="H59" i="17" s="1"/>
  <c r="J59" i="17"/>
  <c r="G60" i="17"/>
  <c r="H60" i="17" s="1"/>
  <c r="J60" i="17"/>
  <c r="G61" i="17"/>
  <c r="H61" i="17" s="1"/>
  <c r="J61" i="17"/>
  <c r="G62" i="17"/>
  <c r="H62" i="17" s="1"/>
  <c r="J62" i="17"/>
  <c r="G63" i="17"/>
  <c r="H63" i="17" s="1"/>
  <c r="J63" i="17"/>
  <c r="G64" i="17"/>
  <c r="H64" i="17" s="1"/>
  <c r="J64" i="17"/>
  <c r="G65" i="17"/>
  <c r="H65" i="17" s="1"/>
  <c r="J65" i="17"/>
  <c r="G66" i="17"/>
  <c r="H66" i="17" s="1"/>
  <c r="J66" i="17"/>
  <c r="G67" i="17"/>
  <c r="H67" i="17" s="1"/>
  <c r="J67" i="17"/>
  <c r="G68" i="17"/>
  <c r="H68" i="17" s="1"/>
  <c r="J68" i="17"/>
  <c r="G69" i="17"/>
  <c r="H69" i="17" s="1"/>
  <c r="J69" i="17"/>
  <c r="G70" i="17"/>
  <c r="H70" i="17" s="1"/>
  <c r="J70" i="17"/>
  <c r="G71" i="17"/>
  <c r="H71" i="17" s="1"/>
  <c r="J71" i="17"/>
  <c r="G72" i="17"/>
  <c r="H72" i="17" s="1"/>
  <c r="J72" i="17"/>
  <c r="G73" i="17"/>
  <c r="H73" i="17" s="1"/>
  <c r="J73" i="17"/>
  <c r="G74" i="17"/>
  <c r="H74" i="17" s="1"/>
  <c r="J74" i="17"/>
  <c r="G75" i="17"/>
  <c r="H75" i="17" s="1"/>
  <c r="J75" i="17"/>
  <c r="G76" i="17"/>
  <c r="H76" i="17" s="1"/>
  <c r="J76" i="17"/>
  <c r="G77" i="17"/>
  <c r="H77" i="17" s="1"/>
  <c r="J77" i="17"/>
  <c r="G78" i="17"/>
  <c r="H78" i="17" s="1"/>
  <c r="J78" i="17"/>
  <c r="G79" i="17"/>
  <c r="H79" i="17" s="1"/>
  <c r="J79" i="17"/>
  <c r="G80" i="17"/>
  <c r="H80" i="17" s="1"/>
  <c r="J80" i="17"/>
  <c r="G81" i="17"/>
  <c r="H81" i="17" s="1"/>
  <c r="J81" i="17"/>
  <c r="G82" i="17"/>
  <c r="H82" i="17" s="1"/>
  <c r="J82" i="17"/>
  <c r="G83" i="17"/>
  <c r="H83" i="17" s="1"/>
  <c r="J83" i="17"/>
  <c r="G84" i="17"/>
  <c r="H84" i="17" s="1"/>
  <c r="J84" i="17"/>
  <c r="G85" i="17"/>
  <c r="H85" i="17" s="1"/>
  <c r="J85" i="17"/>
  <c r="G86" i="17"/>
  <c r="H86" i="17" s="1"/>
  <c r="J86" i="17"/>
  <c r="G87" i="17"/>
  <c r="H87" i="17" s="1"/>
  <c r="J87" i="17"/>
  <c r="G88" i="17"/>
  <c r="H88" i="17" s="1"/>
  <c r="J88" i="17"/>
  <c r="G89" i="17"/>
  <c r="H89" i="17" s="1"/>
  <c r="J89" i="17"/>
  <c r="G90" i="17"/>
  <c r="H90" i="17" s="1"/>
  <c r="J90" i="17"/>
  <c r="G91" i="17"/>
  <c r="H91" i="17" s="1"/>
  <c r="J91" i="17"/>
  <c r="G92" i="17"/>
  <c r="H92" i="17" s="1"/>
  <c r="J92" i="17"/>
  <c r="G93" i="17"/>
  <c r="H93" i="17" s="1"/>
  <c r="J93" i="17"/>
  <c r="G94" i="17"/>
  <c r="H94" i="17" s="1"/>
  <c r="J94" i="17"/>
  <c r="G95" i="17"/>
  <c r="H95" i="17" s="1"/>
  <c r="J95" i="17"/>
  <c r="G96" i="17"/>
  <c r="H96" i="17" s="1"/>
  <c r="J96" i="17"/>
  <c r="G97" i="17"/>
  <c r="H97" i="17" s="1"/>
  <c r="J97" i="17"/>
  <c r="G98" i="17"/>
  <c r="H98" i="17" s="1"/>
  <c r="J98" i="17"/>
  <c r="G99" i="17"/>
  <c r="H99" i="17" s="1"/>
  <c r="J99" i="17"/>
  <c r="G100" i="17"/>
  <c r="H100" i="17" s="1"/>
  <c r="J100" i="17"/>
  <c r="G101" i="17"/>
  <c r="H101" i="17" s="1"/>
  <c r="J101" i="17"/>
  <c r="G102" i="17"/>
  <c r="H102" i="17" s="1"/>
  <c r="J102" i="17"/>
  <c r="G103" i="17"/>
  <c r="H103" i="17" s="1"/>
  <c r="J103" i="17"/>
  <c r="G104" i="17"/>
  <c r="H104" i="17" s="1"/>
  <c r="J104" i="17"/>
  <c r="G105" i="17"/>
  <c r="H105" i="17" s="1"/>
  <c r="J105" i="17"/>
  <c r="G106" i="17"/>
  <c r="H106" i="17" s="1"/>
  <c r="J106" i="17"/>
  <c r="G107" i="17"/>
  <c r="H107" i="17" s="1"/>
  <c r="J107" i="17"/>
  <c r="G108" i="17"/>
  <c r="H108" i="17" s="1"/>
  <c r="J108" i="17"/>
  <c r="G109" i="17"/>
  <c r="H109" i="17" s="1"/>
  <c r="J109" i="17"/>
  <c r="G110" i="17"/>
  <c r="H110" i="17" s="1"/>
  <c r="J110" i="17"/>
  <c r="G111" i="17"/>
  <c r="H111" i="17" s="1"/>
  <c r="J111" i="17"/>
  <c r="G112" i="17"/>
  <c r="H112" i="17" s="1"/>
  <c r="J112" i="17"/>
  <c r="G113" i="17"/>
  <c r="H113" i="17" s="1"/>
  <c r="J113" i="17"/>
  <c r="G114" i="17"/>
  <c r="H114" i="17" s="1"/>
  <c r="J114" i="17"/>
  <c r="G115" i="17"/>
  <c r="H115" i="17" s="1"/>
  <c r="J115" i="17"/>
  <c r="G116" i="17"/>
  <c r="H116" i="17" s="1"/>
  <c r="J116" i="17"/>
  <c r="G117" i="17"/>
  <c r="H117" i="17" s="1"/>
  <c r="J117" i="17"/>
  <c r="G118" i="17"/>
  <c r="H118" i="17" s="1"/>
  <c r="J118" i="17"/>
  <c r="G119" i="17"/>
  <c r="H119" i="17" s="1"/>
  <c r="J119" i="17"/>
  <c r="G120" i="17"/>
  <c r="H120" i="17" s="1"/>
  <c r="J120" i="17"/>
  <c r="G121" i="17"/>
  <c r="H121" i="17" s="1"/>
  <c r="J121" i="17"/>
  <c r="G122" i="17"/>
  <c r="H122" i="17" s="1"/>
  <c r="J122" i="17"/>
  <c r="G123" i="17"/>
  <c r="H123" i="17" s="1"/>
  <c r="J123" i="17"/>
  <c r="G124" i="17"/>
  <c r="H124" i="17" s="1"/>
  <c r="J124" i="17"/>
  <c r="G125" i="17"/>
  <c r="H125" i="17" s="1"/>
  <c r="J125" i="17"/>
  <c r="G126" i="17"/>
  <c r="H126" i="17" s="1"/>
  <c r="J126" i="17"/>
  <c r="G127" i="17"/>
  <c r="H127" i="17" s="1"/>
  <c r="J127" i="17"/>
  <c r="G128" i="17"/>
  <c r="H128" i="17" s="1"/>
  <c r="J128" i="17"/>
  <c r="G129" i="17"/>
  <c r="H129" i="17" s="1"/>
  <c r="J129" i="17"/>
  <c r="G130" i="17"/>
  <c r="H130" i="17" s="1"/>
  <c r="J130" i="17"/>
  <c r="G131" i="17"/>
  <c r="H131" i="17" s="1"/>
  <c r="J131" i="17"/>
  <c r="G132" i="17"/>
  <c r="H132" i="17" s="1"/>
  <c r="J132" i="17"/>
  <c r="G133" i="17"/>
  <c r="H133" i="17" s="1"/>
  <c r="J133" i="17"/>
  <c r="G134" i="17"/>
  <c r="H134" i="17" s="1"/>
  <c r="J134" i="17"/>
  <c r="G135" i="17"/>
  <c r="H135" i="17" s="1"/>
  <c r="J135" i="17"/>
  <c r="G136" i="17"/>
  <c r="H136" i="17" s="1"/>
  <c r="J136" i="17"/>
  <c r="G137" i="17"/>
  <c r="H137" i="17" s="1"/>
  <c r="J137" i="17"/>
  <c r="G138" i="17"/>
  <c r="H138" i="17" s="1"/>
  <c r="J138" i="17"/>
  <c r="G139" i="17"/>
  <c r="H139" i="17" s="1"/>
  <c r="J139" i="17"/>
  <c r="G140" i="17"/>
  <c r="H140" i="17" s="1"/>
  <c r="J140" i="17"/>
  <c r="G141" i="17"/>
  <c r="H141" i="17" s="1"/>
  <c r="J141" i="17"/>
  <c r="G142" i="17"/>
  <c r="H142" i="17" s="1"/>
  <c r="J142" i="17"/>
  <c r="G143" i="17"/>
  <c r="H143" i="17" s="1"/>
  <c r="J143" i="17"/>
  <c r="G144" i="17"/>
  <c r="H144" i="17" s="1"/>
  <c r="J144" i="17"/>
  <c r="G145" i="17"/>
  <c r="H145" i="17" s="1"/>
  <c r="J145" i="17"/>
  <c r="G146" i="17"/>
  <c r="H146" i="17" s="1"/>
  <c r="J146" i="17"/>
  <c r="G147" i="17"/>
  <c r="H147" i="17" s="1"/>
  <c r="J147" i="17"/>
  <c r="G148" i="17"/>
  <c r="H148" i="17" s="1"/>
  <c r="J148" i="17"/>
  <c r="G149" i="17"/>
  <c r="H149" i="17" s="1"/>
  <c r="J149" i="17"/>
  <c r="G150" i="17"/>
  <c r="H150" i="17" s="1"/>
  <c r="J150" i="17"/>
  <c r="G151" i="17"/>
  <c r="H151" i="17" s="1"/>
  <c r="J151" i="17"/>
  <c r="G152" i="17"/>
  <c r="H152" i="17" s="1"/>
  <c r="J152" i="17"/>
  <c r="G153" i="17"/>
  <c r="H153" i="17" s="1"/>
  <c r="J153" i="17"/>
  <c r="G154" i="17"/>
  <c r="H154" i="17" s="1"/>
  <c r="J154" i="17"/>
  <c r="G155" i="17"/>
  <c r="H155" i="17" s="1"/>
  <c r="J155" i="17"/>
  <c r="G156" i="17"/>
  <c r="H156" i="17" s="1"/>
  <c r="J156" i="17"/>
  <c r="G157" i="17"/>
  <c r="H157" i="17" s="1"/>
  <c r="J157" i="17"/>
  <c r="G158" i="17"/>
  <c r="H158" i="17" s="1"/>
  <c r="J158" i="17"/>
  <c r="G159" i="17"/>
  <c r="H159" i="17" s="1"/>
  <c r="J159" i="17"/>
  <c r="G160" i="17"/>
  <c r="H160" i="17" s="1"/>
  <c r="J160" i="17"/>
  <c r="G161" i="17"/>
  <c r="H161" i="17" s="1"/>
  <c r="J161" i="17"/>
  <c r="G162" i="17"/>
  <c r="H162" i="17" s="1"/>
  <c r="J162" i="17"/>
  <c r="G163" i="17"/>
  <c r="H163" i="17" s="1"/>
  <c r="J163" i="17"/>
  <c r="G164" i="17"/>
  <c r="H164" i="17" s="1"/>
  <c r="J164" i="17"/>
  <c r="G165" i="17"/>
  <c r="H165" i="17" s="1"/>
  <c r="J165" i="17"/>
  <c r="G166" i="17"/>
  <c r="H166" i="17" s="1"/>
  <c r="J166" i="17"/>
  <c r="G167" i="17"/>
  <c r="H167" i="17" s="1"/>
  <c r="J167" i="17"/>
  <c r="G168" i="17"/>
  <c r="H168" i="17" s="1"/>
  <c r="J168" i="17"/>
  <c r="G169" i="17"/>
  <c r="H169" i="17" s="1"/>
  <c r="J169" i="17"/>
  <c r="G170" i="17"/>
  <c r="H170" i="17" s="1"/>
  <c r="J170" i="17"/>
  <c r="G171" i="17"/>
  <c r="H171" i="17" s="1"/>
  <c r="J171" i="17"/>
  <c r="G172" i="17"/>
  <c r="H172" i="17" s="1"/>
  <c r="J172" i="17"/>
  <c r="G173" i="17"/>
  <c r="H173" i="17" s="1"/>
  <c r="J173" i="17"/>
  <c r="G174" i="17"/>
  <c r="H174" i="17" s="1"/>
  <c r="J174" i="17"/>
  <c r="G175" i="17"/>
  <c r="H175" i="17" s="1"/>
  <c r="J175" i="17"/>
  <c r="G176" i="17"/>
  <c r="H176" i="17" s="1"/>
  <c r="J176" i="17"/>
  <c r="G177" i="17"/>
  <c r="H177" i="17" s="1"/>
  <c r="J177" i="17"/>
  <c r="G178" i="17"/>
  <c r="H178" i="17" s="1"/>
  <c r="J178" i="17"/>
  <c r="G179" i="17"/>
  <c r="H179" i="17" s="1"/>
  <c r="J179" i="17"/>
  <c r="G180" i="17"/>
  <c r="H180" i="17" s="1"/>
  <c r="J180" i="17"/>
  <c r="G181" i="17"/>
  <c r="H181" i="17" s="1"/>
  <c r="J181" i="17"/>
  <c r="G182" i="17"/>
  <c r="H182" i="17" s="1"/>
  <c r="J182" i="17"/>
  <c r="G183" i="17"/>
  <c r="H183" i="17" s="1"/>
  <c r="J183" i="17"/>
  <c r="G184" i="17"/>
  <c r="H184" i="17" s="1"/>
  <c r="J184" i="17"/>
  <c r="G185" i="17"/>
  <c r="H185" i="17" s="1"/>
  <c r="J185" i="17"/>
  <c r="G186" i="17"/>
  <c r="H186" i="17" s="1"/>
  <c r="J186" i="17"/>
  <c r="G187" i="17"/>
  <c r="H187" i="17" s="1"/>
  <c r="J187" i="17"/>
  <c r="G188" i="17"/>
  <c r="H188" i="17" s="1"/>
  <c r="J188" i="17"/>
  <c r="G189" i="17"/>
  <c r="H189" i="17" s="1"/>
  <c r="J189" i="17"/>
  <c r="G190" i="17"/>
  <c r="H190" i="17" s="1"/>
  <c r="J190" i="17"/>
  <c r="G191" i="17"/>
  <c r="H191" i="17" s="1"/>
  <c r="J191" i="17"/>
  <c r="G192" i="17"/>
  <c r="H192" i="17" s="1"/>
  <c r="J192" i="17"/>
  <c r="G193" i="17"/>
  <c r="H193" i="17" s="1"/>
  <c r="J193" i="17"/>
  <c r="G194" i="17"/>
  <c r="H194" i="17" s="1"/>
  <c r="J194" i="17"/>
  <c r="G195" i="17"/>
  <c r="H195" i="17" s="1"/>
  <c r="J195" i="17"/>
  <c r="G196" i="17"/>
  <c r="H196" i="17" s="1"/>
  <c r="J196" i="17"/>
  <c r="G197" i="17"/>
  <c r="H197" i="17" s="1"/>
  <c r="J197" i="17"/>
  <c r="G198" i="17"/>
  <c r="H198" i="17" s="1"/>
  <c r="J198" i="17"/>
  <c r="G199" i="17"/>
  <c r="H199" i="17" s="1"/>
  <c r="J199" i="17"/>
  <c r="G200" i="17"/>
  <c r="H200" i="17" s="1"/>
  <c r="J200" i="17"/>
  <c r="G201" i="17"/>
  <c r="H201" i="17" s="1"/>
  <c r="J201" i="17"/>
  <c r="G202" i="17"/>
  <c r="H202" i="17" s="1"/>
  <c r="J202" i="17"/>
  <c r="G203" i="17"/>
  <c r="H203" i="17" s="1"/>
  <c r="J203" i="17"/>
  <c r="G204" i="17"/>
  <c r="H204" i="17" s="1"/>
  <c r="J204" i="17"/>
  <c r="G205" i="17"/>
  <c r="H205" i="17" s="1"/>
  <c r="J205" i="17"/>
  <c r="G206" i="17"/>
  <c r="H206" i="17" s="1"/>
  <c r="J206" i="17"/>
  <c r="G207" i="17"/>
  <c r="H207" i="17" s="1"/>
  <c r="J207" i="17"/>
  <c r="G208" i="17"/>
  <c r="H208" i="17" s="1"/>
  <c r="J208" i="17"/>
  <c r="G209" i="17"/>
  <c r="H209" i="17" s="1"/>
  <c r="J209" i="17"/>
  <c r="G210" i="17"/>
  <c r="H210" i="17" s="1"/>
  <c r="J210" i="17"/>
  <c r="G211" i="17"/>
  <c r="H211" i="17" s="1"/>
  <c r="J211" i="17"/>
  <c r="G212" i="17"/>
  <c r="H212" i="17" s="1"/>
  <c r="J212" i="17"/>
  <c r="G213" i="17"/>
  <c r="H213" i="17" s="1"/>
  <c r="J213" i="17"/>
  <c r="G214" i="17"/>
  <c r="H214" i="17" s="1"/>
  <c r="J214" i="17"/>
  <c r="G215" i="17"/>
  <c r="H215" i="17" s="1"/>
  <c r="J215" i="17"/>
  <c r="G216" i="17"/>
  <c r="H216" i="17" s="1"/>
  <c r="J216" i="17"/>
  <c r="G217" i="17"/>
  <c r="H217" i="17" s="1"/>
  <c r="J217" i="17"/>
  <c r="G218" i="17"/>
  <c r="H218" i="17" s="1"/>
  <c r="J218" i="17"/>
  <c r="G219" i="17"/>
  <c r="H219" i="17" s="1"/>
  <c r="J219" i="17"/>
  <c r="G220" i="17"/>
  <c r="H220" i="17" s="1"/>
  <c r="J220" i="17"/>
  <c r="G221" i="17"/>
  <c r="H221" i="17" s="1"/>
  <c r="J221" i="17"/>
  <c r="G222" i="17"/>
  <c r="H222" i="17" s="1"/>
  <c r="J222" i="17"/>
  <c r="G223" i="17"/>
  <c r="H223" i="17" s="1"/>
  <c r="J223" i="17"/>
  <c r="G224" i="17"/>
  <c r="H224" i="17" s="1"/>
  <c r="J224" i="17"/>
  <c r="G225" i="17"/>
  <c r="H225" i="17" s="1"/>
  <c r="J225" i="17"/>
  <c r="G226" i="17"/>
  <c r="H226" i="17" s="1"/>
  <c r="J226" i="17"/>
  <c r="G227" i="17"/>
  <c r="H227" i="17" s="1"/>
  <c r="J227" i="17"/>
  <c r="G228" i="17"/>
  <c r="H228" i="17" s="1"/>
  <c r="J228" i="17"/>
  <c r="G229" i="17"/>
  <c r="H229" i="17" s="1"/>
  <c r="J229" i="17"/>
  <c r="G230" i="17"/>
  <c r="H230" i="17" s="1"/>
  <c r="J230" i="17"/>
  <c r="G231" i="17"/>
  <c r="H231" i="17" s="1"/>
  <c r="J231" i="17"/>
  <c r="G232" i="17"/>
  <c r="H232" i="17" s="1"/>
  <c r="J232" i="17"/>
  <c r="G233" i="17"/>
  <c r="H233" i="17" s="1"/>
  <c r="J233" i="17"/>
  <c r="G234" i="17"/>
  <c r="H234" i="17" s="1"/>
  <c r="J234" i="17"/>
  <c r="G235" i="17"/>
  <c r="H235" i="17" s="1"/>
  <c r="J235" i="17"/>
  <c r="G236" i="17"/>
  <c r="H236" i="17" s="1"/>
  <c r="J236" i="17"/>
  <c r="G237" i="17"/>
  <c r="H237" i="17" s="1"/>
  <c r="J237" i="17"/>
  <c r="G238" i="17"/>
  <c r="H238" i="17" s="1"/>
  <c r="J238" i="17"/>
  <c r="G239" i="17"/>
  <c r="H239" i="17" s="1"/>
  <c r="J239" i="17"/>
  <c r="G240" i="17"/>
  <c r="H240" i="17" s="1"/>
  <c r="J240" i="17"/>
  <c r="G241" i="17"/>
  <c r="H241" i="17" s="1"/>
  <c r="J241" i="17"/>
  <c r="G242" i="17"/>
  <c r="H242" i="17" s="1"/>
  <c r="J242" i="17"/>
  <c r="G243" i="17"/>
  <c r="H243" i="17" s="1"/>
  <c r="J243" i="17"/>
  <c r="G244" i="17"/>
  <c r="H244" i="17" s="1"/>
  <c r="J244" i="17"/>
  <c r="G245" i="17"/>
  <c r="H245" i="17" s="1"/>
  <c r="J245" i="17"/>
  <c r="G246" i="17"/>
  <c r="H246" i="17" s="1"/>
  <c r="J246" i="17"/>
  <c r="G247" i="17"/>
  <c r="H247" i="17" s="1"/>
  <c r="J247" i="17"/>
  <c r="G248" i="17"/>
  <c r="H248" i="17" s="1"/>
  <c r="J248" i="17"/>
  <c r="G249" i="17"/>
  <c r="H249" i="17" s="1"/>
  <c r="J249" i="17"/>
  <c r="G250" i="17"/>
  <c r="H250" i="17" s="1"/>
  <c r="J250" i="17"/>
  <c r="G251" i="17"/>
  <c r="H251" i="17" s="1"/>
  <c r="J251" i="17"/>
  <c r="G252" i="17"/>
  <c r="H252" i="17" s="1"/>
  <c r="J252" i="17"/>
  <c r="G253" i="17"/>
  <c r="H253" i="17" s="1"/>
  <c r="J253" i="17"/>
  <c r="G254" i="17"/>
  <c r="H254" i="17" s="1"/>
  <c r="J254" i="17"/>
  <c r="G255" i="17"/>
  <c r="H255" i="17" s="1"/>
  <c r="J255" i="17"/>
  <c r="G256" i="17"/>
  <c r="H256" i="17" s="1"/>
  <c r="J256" i="17"/>
  <c r="G257" i="17"/>
  <c r="H257" i="17" s="1"/>
  <c r="J257" i="17"/>
  <c r="G258" i="17"/>
  <c r="H258" i="17" s="1"/>
  <c r="J258" i="17"/>
  <c r="G259" i="17"/>
  <c r="H259" i="17" s="1"/>
  <c r="J259" i="17"/>
  <c r="G260" i="17"/>
  <c r="H260" i="17" s="1"/>
  <c r="J260" i="17"/>
  <c r="G261" i="17"/>
  <c r="H261" i="17" s="1"/>
  <c r="J261" i="17"/>
  <c r="G262" i="17"/>
  <c r="H262" i="17" s="1"/>
  <c r="J262" i="17"/>
  <c r="G263" i="17"/>
  <c r="H263" i="17" s="1"/>
  <c r="J263" i="17"/>
  <c r="G264" i="17"/>
  <c r="H264" i="17" s="1"/>
  <c r="J264" i="17"/>
  <c r="G265" i="17"/>
  <c r="H265" i="17" s="1"/>
  <c r="J265" i="17"/>
  <c r="G266" i="17"/>
  <c r="H266" i="17" s="1"/>
  <c r="J266" i="17"/>
  <c r="G267" i="17"/>
  <c r="H267" i="17" s="1"/>
  <c r="J267" i="17"/>
  <c r="G268" i="17"/>
  <c r="H268" i="17" s="1"/>
  <c r="J268" i="17"/>
  <c r="G269" i="17"/>
  <c r="H269" i="17" s="1"/>
  <c r="J269" i="17"/>
  <c r="G270" i="17"/>
  <c r="H270" i="17" s="1"/>
  <c r="J270" i="17"/>
  <c r="G271" i="17"/>
  <c r="H271" i="17" s="1"/>
  <c r="J271" i="17"/>
  <c r="G272" i="17"/>
  <c r="H272" i="17" s="1"/>
  <c r="J272" i="17"/>
  <c r="G273" i="17"/>
  <c r="H273" i="17" s="1"/>
  <c r="J273" i="17"/>
  <c r="G274" i="17"/>
  <c r="H274" i="17" s="1"/>
  <c r="J274" i="17"/>
  <c r="G275" i="17"/>
  <c r="H275" i="17" s="1"/>
  <c r="J275" i="17"/>
  <c r="G276" i="17"/>
  <c r="H276" i="17" s="1"/>
  <c r="J276" i="17"/>
  <c r="G277" i="17"/>
  <c r="H277" i="17" s="1"/>
  <c r="J277" i="17"/>
  <c r="G278" i="17"/>
  <c r="H278" i="17" s="1"/>
  <c r="J278" i="17"/>
  <c r="G279" i="17"/>
  <c r="H279" i="17" s="1"/>
  <c r="J279" i="17"/>
  <c r="G280" i="17"/>
  <c r="H280" i="17" s="1"/>
  <c r="J280" i="17"/>
  <c r="G281" i="17"/>
  <c r="H281" i="17" s="1"/>
  <c r="J281" i="17"/>
  <c r="G282" i="17"/>
  <c r="H282" i="17" s="1"/>
  <c r="J282" i="17"/>
  <c r="G283" i="17"/>
  <c r="H283" i="17" s="1"/>
  <c r="J283" i="17"/>
  <c r="G284" i="17"/>
  <c r="H284" i="17" s="1"/>
  <c r="J284" i="17"/>
  <c r="G285" i="17"/>
  <c r="H285" i="17" s="1"/>
  <c r="J285" i="17"/>
  <c r="G286" i="17"/>
  <c r="H286" i="17" s="1"/>
  <c r="J286" i="17"/>
  <c r="G287" i="17"/>
  <c r="H287" i="17" s="1"/>
  <c r="J287" i="17"/>
  <c r="G288" i="17"/>
  <c r="H288" i="17" s="1"/>
  <c r="J288" i="17"/>
  <c r="G289" i="17"/>
  <c r="H289" i="17" s="1"/>
  <c r="J289" i="17"/>
  <c r="G290" i="17"/>
  <c r="H290" i="17" s="1"/>
  <c r="J290" i="17"/>
  <c r="G291" i="17"/>
  <c r="H291" i="17" s="1"/>
  <c r="J291" i="17"/>
  <c r="G292" i="17"/>
  <c r="H292" i="17" s="1"/>
  <c r="J292" i="17"/>
  <c r="G293" i="17"/>
  <c r="H293" i="17" s="1"/>
  <c r="J293" i="17"/>
  <c r="G294" i="17"/>
  <c r="H294" i="17" s="1"/>
  <c r="J294" i="17"/>
  <c r="G295" i="17"/>
  <c r="H295" i="17" s="1"/>
  <c r="J295" i="17"/>
  <c r="G296" i="17"/>
  <c r="H296" i="17" s="1"/>
  <c r="J296" i="17"/>
  <c r="G297" i="17"/>
  <c r="H297" i="17" s="1"/>
  <c r="J297" i="17"/>
  <c r="G298" i="17"/>
  <c r="H298" i="17" s="1"/>
  <c r="J298" i="17"/>
  <c r="G299" i="17"/>
  <c r="H299" i="17" s="1"/>
  <c r="J299" i="17"/>
  <c r="G300" i="17"/>
  <c r="H300" i="17" s="1"/>
  <c r="J300" i="17"/>
  <c r="G301" i="17"/>
  <c r="H301" i="17" s="1"/>
  <c r="J301" i="17"/>
  <c r="G302" i="17"/>
  <c r="H302" i="17" s="1"/>
  <c r="J302" i="17"/>
  <c r="G303" i="17"/>
  <c r="H303" i="17" s="1"/>
  <c r="J303" i="17"/>
  <c r="G304" i="17"/>
  <c r="H304" i="17" s="1"/>
  <c r="J304" i="17"/>
  <c r="G305" i="17"/>
  <c r="H305" i="17" s="1"/>
  <c r="J305" i="17"/>
  <c r="G306" i="17"/>
  <c r="H306" i="17" s="1"/>
  <c r="J306" i="17"/>
  <c r="G307" i="17"/>
  <c r="H307" i="17" s="1"/>
  <c r="J307" i="17"/>
  <c r="G308" i="17"/>
  <c r="H308" i="17" s="1"/>
  <c r="J308" i="17"/>
  <c r="G309" i="17"/>
  <c r="H309" i="17" s="1"/>
  <c r="J309" i="17"/>
  <c r="G310" i="17"/>
  <c r="H310" i="17" s="1"/>
  <c r="J310" i="17"/>
  <c r="G311" i="17"/>
  <c r="H311" i="17" s="1"/>
  <c r="J311" i="17"/>
  <c r="G312" i="17"/>
  <c r="H312" i="17" s="1"/>
  <c r="J312" i="17"/>
  <c r="G313" i="17"/>
  <c r="H313" i="17" s="1"/>
  <c r="J313" i="17"/>
  <c r="G314" i="17"/>
  <c r="H314" i="17" s="1"/>
  <c r="J314" i="17"/>
  <c r="G315" i="17"/>
  <c r="H315" i="17" s="1"/>
  <c r="J315" i="17"/>
  <c r="G316" i="17"/>
  <c r="H316" i="17" s="1"/>
  <c r="J316" i="17"/>
  <c r="G317" i="17"/>
  <c r="H317" i="17" s="1"/>
  <c r="J317" i="17"/>
  <c r="G318" i="17"/>
  <c r="H318" i="17" s="1"/>
  <c r="J318" i="17"/>
  <c r="G319" i="17"/>
  <c r="H319" i="17" s="1"/>
  <c r="J319" i="17"/>
  <c r="G320" i="17"/>
  <c r="H320" i="17" s="1"/>
  <c r="J320" i="17"/>
  <c r="G321" i="17"/>
  <c r="H321" i="17" s="1"/>
  <c r="J321" i="17"/>
  <c r="G322" i="17"/>
  <c r="H322" i="17" s="1"/>
  <c r="J322" i="17"/>
  <c r="G323" i="17"/>
  <c r="H323" i="17" s="1"/>
  <c r="J323" i="17"/>
  <c r="G324" i="17"/>
  <c r="H324" i="17" s="1"/>
  <c r="J324" i="17"/>
  <c r="G325" i="17"/>
  <c r="H325" i="17" s="1"/>
  <c r="J325" i="17"/>
  <c r="G326" i="17"/>
  <c r="H326" i="17" s="1"/>
  <c r="J326" i="17"/>
  <c r="G327" i="17"/>
  <c r="H327" i="17" s="1"/>
  <c r="J327" i="17"/>
  <c r="G328" i="17"/>
  <c r="H328" i="17" s="1"/>
  <c r="J328" i="17"/>
  <c r="G329" i="17"/>
  <c r="H329" i="17" s="1"/>
  <c r="J329" i="17"/>
  <c r="G330" i="17"/>
  <c r="H330" i="17" s="1"/>
  <c r="J330" i="17"/>
  <c r="G331" i="17"/>
  <c r="H331" i="17" s="1"/>
  <c r="J331" i="17"/>
  <c r="G332" i="17"/>
  <c r="H332" i="17" s="1"/>
  <c r="J332" i="17"/>
  <c r="G333" i="17"/>
  <c r="H333" i="17" s="1"/>
  <c r="J333" i="17"/>
  <c r="G334" i="17"/>
  <c r="H334" i="17" s="1"/>
  <c r="J334" i="17"/>
  <c r="G335" i="17"/>
  <c r="H335" i="17" s="1"/>
  <c r="J335" i="17"/>
  <c r="G336" i="17"/>
  <c r="H336" i="17" s="1"/>
  <c r="J336" i="17"/>
  <c r="G337" i="17"/>
  <c r="H337" i="17" s="1"/>
  <c r="J337" i="17"/>
  <c r="G338" i="17"/>
  <c r="H338" i="17" s="1"/>
  <c r="J338" i="17"/>
  <c r="G339" i="17"/>
  <c r="H339" i="17" s="1"/>
  <c r="J339" i="17"/>
  <c r="G340" i="17"/>
  <c r="H340" i="17" s="1"/>
  <c r="J340" i="17"/>
  <c r="G341" i="17"/>
  <c r="H341" i="17" s="1"/>
  <c r="J341" i="17"/>
  <c r="G342" i="17"/>
  <c r="H342" i="17" s="1"/>
  <c r="J342" i="17"/>
  <c r="G343" i="17"/>
  <c r="H343" i="17" s="1"/>
  <c r="J343" i="17"/>
  <c r="G344" i="17"/>
  <c r="H344" i="17" s="1"/>
  <c r="J344" i="17"/>
  <c r="G345" i="17"/>
  <c r="H345" i="17" s="1"/>
  <c r="J345" i="17"/>
  <c r="G346" i="17"/>
  <c r="H346" i="17" s="1"/>
  <c r="J346" i="17"/>
  <c r="G347" i="17"/>
  <c r="H347" i="17" s="1"/>
  <c r="J347" i="17"/>
  <c r="G348" i="17"/>
  <c r="H348" i="17" s="1"/>
  <c r="J348" i="17"/>
  <c r="G349" i="17"/>
  <c r="H349" i="17" s="1"/>
  <c r="J349" i="17"/>
  <c r="G350" i="17"/>
  <c r="H350" i="17" s="1"/>
  <c r="J350" i="17"/>
  <c r="G351" i="17"/>
  <c r="H351" i="17" s="1"/>
  <c r="J351" i="17"/>
  <c r="G352" i="17"/>
  <c r="H352" i="17" s="1"/>
  <c r="J352" i="17"/>
  <c r="G353" i="17"/>
  <c r="H353" i="17" s="1"/>
  <c r="J353" i="17"/>
  <c r="G354" i="17"/>
  <c r="H354" i="17" s="1"/>
  <c r="J354" i="17"/>
  <c r="G355" i="17"/>
  <c r="H355" i="17" s="1"/>
  <c r="J355" i="17"/>
  <c r="G356" i="17"/>
  <c r="H356" i="17" s="1"/>
  <c r="J356" i="17"/>
  <c r="G357" i="17"/>
  <c r="H357" i="17" s="1"/>
  <c r="J357" i="17"/>
  <c r="G358" i="17"/>
  <c r="H358" i="17" s="1"/>
  <c r="J358" i="17"/>
  <c r="G359" i="17"/>
  <c r="H359" i="17" s="1"/>
  <c r="J359" i="17"/>
  <c r="G360" i="17"/>
  <c r="H360" i="17" s="1"/>
  <c r="J360" i="17"/>
  <c r="G361" i="17"/>
  <c r="H361" i="17" s="1"/>
  <c r="J361" i="17"/>
  <c r="G362" i="17"/>
  <c r="H362" i="17" s="1"/>
  <c r="J362" i="17"/>
  <c r="G363" i="17"/>
  <c r="H363" i="17" s="1"/>
  <c r="J363" i="17"/>
  <c r="G364" i="17"/>
  <c r="H364" i="17" s="1"/>
  <c r="J364" i="17"/>
  <c r="G365" i="17"/>
  <c r="H365" i="17" s="1"/>
  <c r="J365" i="17"/>
  <c r="G366" i="17"/>
  <c r="H366" i="17" s="1"/>
  <c r="J366" i="17"/>
  <c r="G367" i="17"/>
  <c r="H367" i="17" s="1"/>
  <c r="J367" i="17"/>
  <c r="G368" i="17"/>
  <c r="H368" i="17" s="1"/>
  <c r="J368" i="17"/>
  <c r="G369" i="17"/>
  <c r="H369" i="17" s="1"/>
  <c r="J369" i="17"/>
  <c r="G370" i="17"/>
  <c r="H370" i="17" s="1"/>
  <c r="J370" i="17"/>
  <c r="G371" i="17"/>
  <c r="H371" i="17" s="1"/>
  <c r="J371" i="17"/>
  <c r="G372" i="17"/>
  <c r="H372" i="17" s="1"/>
  <c r="J372" i="17"/>
  <c r="G373" i="17"/>
  <c r="H373" i="17" s="1"/>
  <c r="J373" i="17"/>
  <c r="G374" i="17"/>
  <c r="H374" i="17" s="1"/>
  <c r="J374" i="17"/>
  <c r="G375" i="17"/>
  <c r="H375" i="17" s="1"/>
  <c r="J375" i="17"/>
  <c r="G376" i="17"/>
  <c r="H376" i="17" s="1"/>
  <c r="J376" i="17"/>
  <c r="G377" i="17"/>
  <c r="H377" i="17" s="1"/>
  <c r="J377" i="17"/>
  <c r="G378" i="17"/>
  <c r="H378" i="17" s="1"/>
  <c r="J378" i="17"/>
  <c r="G379" i="17"/>
  <c r="H379" i="17" s="1"/>
  <c r="J379" i="17"/>
  <c r="G380" i="17"/>
  <c r="H380" i="17" s="1"/>
  <c r="J380" i="17"/>
  <c r="G381" i="17"/>
  <c r="H381" i="17" s="1"/>
  <c r="J381" i="17"/>
  <c r="G382" i="17"/>
  <c r="H382" i="17" s="1"/>
  <c r="J382" i="17"/>
  <c r="G383" i="17"/>
  <c r="H383" i="17" s="1"/>
  <c r="J383" i="17"/>
  <c r="G384" i="17"/>
  <c r="H384" i="17" s="1"/>
  <c r="J384" i="17"/>
  <c r="G385" i="17"/>
  <c r="H385" i="17" s="1"/>
  <c r="J385" i="17"/>
  <c r="G386" i="17"/>
  <c r="H386" i="17" s="1"/>
  <c r="J386" i="17"/>
  <c r="G387" i="17"/>
  <c r="H387" i="17" s="1"/>
  <c r="J387" i="17"/>
  <c r="G388" i="17"/>
  <c r="H388" i="17" s="1"/>
  <c r="J388" i="17"/>
  <c r="G389" i="17"/>
  <c r="H389" i="17" s="1"/>
  <c r="J389" i="17"/>
  <c r="G390" i="17"/>
  <c r="H390" i="17" s="1"/>
  <c r="J390" i="17"/>
  <c r="G391" i="17"/>
  <c r="H391" i="17" s="1"/>
  <c r="J391" i="17"/>
  <c r="G392" i="17"/>
  <c r="H392" i="17" s="1"/>
  <c r="J392" i="17"/>
  <c r="G393" i="17"/>
  <c r="H393" i="17" s="1"/>
  <c r="J393" i="17"/>
  <c r="G394" i="17"/>
  <c r="H394" i="17" s="1"/>
  <c r="J394" i="17"/>
  <c r="G395" i="17"/>
  <c r="H395" i="17" s="1"/>
  <c r="J395" i="17"/>
  <c r="G396" i="17"/>
  <c r="H396" i="17" s="1"/>
  <c r="J396" i="17"/>
  <c r="G397" i="17"/>
  <c r="H397" i="17" s="1"/>
  <c r="J397" i="17"/>
  <c r="G398" i="17"/>
  <c r="H398" i="17" s="1"/>
  <c r="J398" i="17"/>
  <c r="G399" i="17"/>
  <c r="H399" i="17" s="1"/>
  <c r="J399" i="17"/>
  <c r="G400" i="17"/>
  <c r="H400" i="17" s="1"/>
  <c r="J400" i="17"/>
  <c r="G401" i="17"/>
  <c r="H401" i="17" s="1"/>
  <c r="J401" i="17"/>
  <c r="G402" i="17"/>
  <c r="H402" i="17" s="1"/>
  <c r="J402" i="17"/>
  <c r="G403" i="17"/>
  <c r="H403" i="17" s="1"/>
  <c r="J403" i="17"/>
  <c r="G404" i="17"/>
  <c r="H404" i="17" s="1"/>
  <c r="J404" i="17"/>
  <c r="G405" i="17"/>
  <c r="H405" i="17" s="1"/>
  <c r="J405" i="17"/>
  <c r="G406" i="17"/>
  <c r="H406" i="17" s="1"/>
  <c r="J406" i="17"/>
  <c r="G407" i="17"/>
  <c r="H407" i="17" s="1"/>
  <c r="J407" i="17"/>
  <c r="G408" i="17"/>
  <c r="H408" i="17" s="1"/>
  <c r="J408" i="17"/>
  <c r="G409" i="17"/>
  <c r="H409" i="17" s="1"/>
  <c r="J409" i="17"/>
  <c r="G410" i="17"/>
  <c r="H410" i="17" s="1"/>
  <c r="J410" i="17"/>
  <c r="G411" i="17"/>
  <c r="H411" i="17" s="1"/>
  <c r="J411" i="17"/>
  <c r="G412" i="17"/>
  <c r="H412" i="17" s="1"/>
  <c r="J412" i="17"/>
  <c r="G413" i="17"/>
  <c r="H413" i="17" s="1"/>
  <c r="J413" i="17"/>
  <c r="G414" i="17"/>
  <c r="H414" i="17" s="1"/>
  <c r="J414" i="17"/>
  <c r="G415" i="17"/>
  <c r="H415" i="17" s="1"/>
  <c r="J415" i="17"/>
  <c r="G416" i="17"/>
  <c r="H416" i="17" s="1"/>
  <c r="J416" i="17"/>
  <c r="G417" i="17"/>
  <c r="H417" i="17" s="1"/>
  <c r="J417" i="17"/>
  <c r="G418" i="17"/>
  <c r="H418" i="17" s="1"/>
  <c r="J418" i="17"/>
  <c r="G419" i="17"/>
  <c r="H419" i="17" s="1"/>
  <c r="J419" i="17"/>
  <c r="G420" i="17"/>
  <c r="H420" i="17" s="1"/>
  <c r="J420" i="17"/>
  <c r="G421" i="17"/>
  <c r="H421" i="17" s="1"/>
  <c r="J421" i="17"/>
  <c r="G422" i="17"/>
  <c r="H422" i="17" s="1"/>
  <c r="J422" i="17"/>
  <c r="G423" i="17"/>
  <c r="H423" i="17" s="1"/>
  <c r="J423" i="17"/>
  <c r="G424" i="17"/>
  <c r="H424" i="17" s="1"/>
  <c r="J424" i="17"/>
  <c r="G425" i="17"/>
  <c r="H425" i="17" s="1"/>
  <c r="J425" i="17"/>
  <c r="G426" i="17"/>
  <c r="H426" i="17" s="1"/>
  <c r="J426" i="17"/>
  <c r="G427" i="17"/>
  <c r="H427" i="17" s="1"/>
  <c r="J427" i="17"/>
  <c r="G428" i="17"/>
  <c r="H428" i="17" s="1"/>
  <c r="J428" i="17"/>
  <c r="G429" i="17"/>
  <c r="H429" i="17" s="1"/>
  <c r="J429" i="17"/>
  <c r="G430" i="17"/>
  <c r="H430" i="17" s="1"/>
  <c r="J430" i="17"/>
  <c r="G431" i="17"/>
  <c r="H431" i="17" s="1"/>
  <c r="J431" i="17"/>
  <c r="G432" i="17"/>
  <c r="H432" i="17" s="1"/>
  <c r="J432" i="17"/>
  <c r="G433" i="17"/>
  <c r="H433" i="17" s="1"/>
  <c r="J433" i="17"/>
  <c r="G434" i="17"/>
  <c r="H434" i="17" s="1"/>
  <c r="J434" i="17"/>
  <c r="G435" i="17"/>
  <c r="H435" i="17" s="1"/>
  <c r="J435" i="17"/>
  <c r="G436" i="17"/>
  <c r="H436" i="17" s="1"/>
  <c r="J436" i="17"/>
  <c r="G437" i="17"/>
  <c r="H437" i="17" s="1"/>
  <c r="J437" i="17"/>
  <c r="G438" i="17"/>
  <c r="H438" i="17" s="1"/>
  <c r="J438" i="17"/>
  <c r="G439" i="17"/>
  <c r="H439" i="17" s="1"/>
  <c r="J439" i="17"/>
  <c r="G440" i="17"/>
  <c r="H440" i="17" s="1"/>
  <c r="J440" i="17"/>
  <c r="G441" i="17"/>
  <c r="H441" i="17" s="1"/>
  <c r="J441" i="17"/>
  <c r="G442" i="17"/>
  <c r="H442" i="17" s="1"/>
  <c r="J442" i="17"/>
  <c r="G443" i="17"/>
  <c r="H443" i="17" s="1"/>
  <c r="J443" i="17"/>
  <c r="G444" i="17"/>
  <c r="H444" i="17" s="1"/>
  <c r="J444" i="17"/>
  <c r="G445" i="17"/>
  <c r="H445" i="17" s="1"/>
  <c r="J445" i="17"/>
  <c r="G446" i="17"/>
  <c r="H446" i="17" s="1"/>
  <c r="J446" i="17"/>
  <c r="G447" i="17"/>
  <c r="H447" i="17" s="1"/>
  <c r="J447" i="17"/>
  <c r="G448" i="17"/>
  <c r="H448" i="17" s="1"/>
  <c r="J448" i="17"/>
  <c r="G449" i="17"/>
  <c r="H449" i="17" s="1"/>
  <c r="J449" i="17"/>
  <c r="G450" i="17"/>
  <c r="H450" i="17" s="1"/>
  <c r="J450" i="17"/>
  <c r="G451" i="17"/>
  <c r="H451" i="17" s="1"/>
  <c r="J451" i="17"/>
  <c r="G452" i="17"/>
  <c r="H452" i="17" s="1"/>
  <c r="J452" i="17"/>
  <c r="G453" i="17"/>
  <c r="H453" i="17" s="1"/>
  <c r="J453" i="17"/>
  <c r="G454" i="17"/>
  <c r="H454" i="17" s="1"/>
  <c r="J454" i="17"/>
  <c r="G455" i="17"/>
  <c r="H455" i="17" s="1"/>
  <c r="J455" i="17"/>
  <c r="G456" i="17"/>
  <c r="H456" i="17" s="1"/>
  <c r="J456" i="17"/>
  <c r="G457" i="17"/>
  <c r="H457" i="17" s="1"/>
  <c r="J457" i="17"/>
  <c r="G458" i="17"/>
  <c r="H458" i="17" s="1"/>
  <c r="J458" i="17"/>
  <c r="G459" i="17"/>
  <c r="H459" i="17" s="1"/>
  <c r="J459" i="17"/>
  <c r="G460" i="17"/>
  <c r="H460" i="17" s="1"/>
  <c r="J460" i="17"/>
  <c r="G461" i="17"/>
  <c r="H461" i="17" s="1"/>
  <c r="J461" i="17"/>
  <c r="G462" i="17"/>
  <c r="H462" i="17" s="1"/>
  <c r="J462" i="17"/>
  <c r="G463" i="17"/>
  <c r="H463" i="17" s="1"/>
  <c r="J463" i="17"/>
  <c r="G464" i="17"/>
  <c r="H464" i="17" s="1"/>
  <c r="J464" i="17"/>
  <c r="G465" i="17"/>
  <c r="H465" i="17" s="1"/>
  <c r="J465" i="17"/>
  <c r="G466" i="17"/>
  <c r="H466" i="17" s="1"/>
  <c r="J466" i="17"/>
  <c r="G467" i="17"/>
  <c r="H467" i="17" s="1"/>
  <c r="J467" i="17"/>
  <c r="G468" i="17"/>
  <c r="H468" i="17" s="1"/>
  <c r="J468" i="17"/>
  <c r="G469" i="17"/>
  <c r="H469" i="17" s="1"/>
  <c r="J469" i="17"/>
  <c r="G470" i="17"/>
  <c r="H470" i="17" s="1"/>
  <c r="J470" i="17"/>
  <c r="G471" i="17"/>
  <c r="H471" i="17" s="1"/>
  <c r="J471" i="17"/>
  <c r="G472" i="17"/>
  <c r="H472" i="17" s="1"/>
  <c r="J472" i="17"/>
  <c r="G473" i="17"/>
  <c r="H473" i="17" s="1"/>
  <c r="J473" i="17"/>
  <c r="G474" i="17"/>
  <c r="H474" i="17" s="1"/>
  <c r="J474" i="17"/>
  <c r="G475" i="17"/>
  <c r="H475" i="17" s="1"/>
  <c r="J475" i="17"/>
  <c r="G476" i="17"/>
  <c r="H476" i="17" s="1"/>
  <c r="J476" i="17"/>
  <c r="G477" i="17"/>
  <c r="H477" i="17" s="1"/>
  <c r="J477" i="17"/>
  <c r="G478" i="17"/>
  <c r="H478" i="17" s="1"/>
  <c r="J478" i="17"/>
  <c r="G479" i="17"/>
  <c r="H479" i="17" s="1"/>
  <c r="J479" i="17"/>
  <c r="G480" i="17"/>
  <c r="H480" i="17" s="1"/>
  <c r="J480" i="17"/>
  <c r="G481" i="17"/>
  <c r="H481" i="17" s="1"/>
  <c r="J481" i="17"/>
  <c r="G482" i="17"/>
  <c r="H482" i="17" s="1"/>
  <c r="J482" i="17"/>
  <c r="G483" i="17"/>
  <c r="H483" i="17" s="1"/>
  <c r="J483" i="17"/>
  <c r="G484" i="17"/>
  <c r="H484" i="17" s="1"/>
  <c r="J484" i="17"/>
  <c r="G485" i="17"/>
  <c r="H485" i="17" s="1"/>
  <c r="J485" i="17"/>
  <c r="G486" i="17"/>
  <c r="H486" i="17" s="1"/>
  <c r="J486" i="17"/>
  <c r="G487" i="17"/>
  <c r="H487" i="17" s="1"/>
  <c r="J487" i="17"/>
  <c r="G488" i="17"/>
  <c r="H488" i="17" s="1"/>
  <c r="J488" i="17"/>
  <c r="G489" i="17"/>
  <c r="H489" i="17" s="1"/>
  <c r="J489" i="17"/>
  <c r="G490" i="17"/>
  <c r="H490" i="17" s="1"/>
  <c r="J490" i="17"/>
  <c r="G491" i="17"/>
  <c r="H491" i="17" s="1"/>
  <c r="J491" i="17"/>
  <c r="G492" i="17"/>
  <c r="H492" i="17" s="1"/>
  <c r="J492" i="17"/>
  <c r="G493" i="17"/>
  <c r="H493" i="17" s="1"/>
  <c r="J493" i="17"/>
  <c r="G494" i="17"/>
  <c r="H494" i="17" s="1"/>
  <c r="J494" i="17"/>
  <c r="G495" i="17"/>
  <c r="H495" i="17" s="1"/>
  <c r="J495" i="17"/>
  <c r="G496" i="17"/>
  <c r="H496" i="17" s="1"/>
  <c r="J496" i="17"/>
  <c r="G497" i="17"/>
  <c r="H497" i="17" s="1"/>
  <c r="J497" i="17"/>
  <c r="G498" i="17"/>
  <c r="H498" i="17" s="1"/>
  <c r="J498" i="17"/>
  <c r="G499" i="17"/>
  <c r="H499" i="17" s="1"/>
  <c r="J499" i="17"/>
  <c r="G500" i="17"/>
  <c r="H500" i="17" s="1"/>
  <c r="J500" i="17"/>
  <c r="G501" i="17"/>
  <c r="H501" i="17" s="1"/>
  <c r="J501" i="17"/>
  <c r="G502" i="17"/>
  <c r="H502" i="17" s="1"/>
  <c r="J502" i="17"/>
  <c r="G503" i="17"/>
  <c r="H503" i="17" s="1"/>
  <c r="J503" i="17"/>
  <c r="G504" i="17"/>
  <c r="H504" i="17" s="1"/>
  <c r="J504" i="17"/>
  <c r="G505" i="17"/>
  <c r="H505" i="17" s="1"/>
  <c r="J505" i="17"/>
  <c r="G506" i="17"/>
  <c r="H506" i="17" s="1"/>
  <c r="J506" i="17"/>
  <c r="G507" i="17"/>
  <c r="H507" i="17" s="1"/>
  <c r="J507" i="17"/>
  <c r="G508" i="17"/>
  <c r="H508" i="17" s="1"/>
  <c r="J508" i="17"/>
  <c r="G509" i="17"/>
  <c r="H509" i="17" s="1"/>
  <c r="J509" i="17"/>
  <c r="G510" i="17"/>
  <c r="H510" i="17" s="1"/>
  <c r="J510" i="17"/>
  <c r="G511" i="17"/>
  <c r="H511" i="17" s="1"/>
  <c r="J511" i="17"/>
  <c r="G512" i="17"/>
  <c r="H512" i="17" s="1"/>
  <c r="J512" i="17"/>
  <c r="G513" i="17"/>
  <c r="H513" i="17" s="1"/>
  <c r="J513" i="17"/>
  <c r="G514" i="17"/>
  <c r="H514" i="17" s="1"/>
  <c r="J514" i="17"/>
  <c r="G515" i="17"/>
  <c r="H515" i="17" s="1"/>
  <c r="J515" i="17"/>
  <c r="G516" i="17"/>
  <c r="H516" i="17" s="1"/>
  <c r="J516" i="17"/>
  <c r="G517" i="17"/>
  <c r="H517" i="17" s="1"/>
  <c r="J517" i="17"/>
  <c r="G518" i="17"/>
  <c r="H518" i="17" s="1"/>
  <c r="J518" i="17"/>
  <c r="G519" i="17"/>
  <c r="H519" i="17" s="1"/>
  <c r="J519" i="17"/>
  <c r="G520" i="17"/>
  <c r="H520" i="17" s="1"/>
  <c r="J520" i="17"/>
  <c r="G521" i="17"/>
  <c r="H521" i="17" s="1"/>
  <c r="J521" i="17"/>
  <c r="G522" i="17"/>
  <c r="H522" i="17" s="1"/>
  <c r="J522" i="17"/>
  <c r="G523" i="17"/>
  <c r="H523" i="17" s="1"/>
  <c r="J523" i="17"/>
  <c r="G524" i="17"/>
  <c r="H524" i="17" s="1"/>
  <c r="J524" i="17"/>
  <c r="G525" i="17"/>
  <c r="H525" i="17" s="1"/>
  <c r="J525" i="17"/>
  <c r="G526" i="17"/>
  <c r="H526" i="17" s="1"/>
  <c r="J526" i="17"/>
  <c r="G527" i="17"/>
  <c r="H527" i="17" s="1"/>
  <c r="J527" i="17"/>
  <c r="G528" i="17"/>
  <c r="H528" i="17" s="1"/>
  <c r="J528" i="17"/>
  <c r="G529" i="17"/>
  <c r="H529" i="17" s="1"/>
  <c r="J529" i="17"/>
  <c r="G530" i="17"/>
  <c r="H530" i="17" s="1"/>
  <c r="J530" i="17"/>
  <c r="G531" i="17"/>
  <c r="H531" i="17" s="1"/>
  <c r="J531" i="17"/>
  <c r="G532" i="17"/>
  <c r="H532" i="17" s="1"/>
  <c r="J532" i="17"/>
  <c r="G533" i="17"/>
  <c r="H533" i="17" s="1"/>
  <c r="J533" i="17"/>
  <c r="G534" i="17"/>
  <c r="H534" i="17" s="1"/>
  <c r="J534" i="17"/>
  <c r="G535" i="17"/>
  <c r="H535" i="17" s="1"/>
  <c r="J535" i="17"/>
  <c r="G536" i="17"/>
  <c r="H536" i="17" s="1"/>
  <c r="J536" i="17"/>
  <c r="G537" i="17"/>
  <c r="H537" i="17" s="1"/>
  <c r="J537" i="17"/>
  <c r="G538" i="17"/>
  <c r="H538" i="17" s="1"/>
  <c r="J538" i="17"/>
  <c r="G539" i="17"/>
  <c r="H539" i="17" s="1"/>
  <c r="J539" i="17"/>
  <c r="G540" i="17"/>
  <c r="H540" i="17" s="1"/>
  <c r="J540" i="17"/>
  <c r="G541" i="17"/>
  <c r="H541" i="17" s="1"/>
  <c r="J541" i="17"/>
  <c r="G542" i="17"/>
  <c r="H542" i="17" s="1"/>
  <c r="J542" i="17"/>
  <c r="G543" i="17"/>
  <c r="H543" i="17" s="1"/>
  <c r="J543" i="17"/>
  <c r="G544" i="17"/>
  <c r="H544" i="17" s="1"/>
  <c r="J544" i="17"/>
  <c r="G545" i="17"/>
  <c r="H545" i="17" s="1"/>
  <c r="J545" i="17"/>
  <c r="G546" i="17"/>
  <c r="H546" i="17" s="1"/>
  <c r="J546" i="17"/>
  <c r="G547" i="17"/>
  <c r="H547" i="17" s="1"/>
  <c r="J547" i="17"/>
  <c r="G548" i="17"/>
  <c r="H548" i="17" s="1"/>
  <c r="J548" i="17"/>
  <c r="G549" i="17"/>
  <c r="H549" i="17" s="1"/>
  <c r="J549" i="17"/>
  <c r="G550" i="17"/>
  <c r="H550" i="17" s="1"/>
  <c r="J550" i="17"/>
  <c r="G551" i="17"/>
  <c r="H551" i="17" s="1"/>
  <c r="J551" i="17"/>
  <c r="G552" i="17"/>
  <c r="H552" i="17" s="1"/>
  <c r="J552" i="17"/>
  <c r="G553" i="17"/>
  <c r="H553" i="17" s="1"/>
  <c r="J553" i="17"/>
  <c r="G554" i="17"/>
  <c r="H554" i="17" s="1"/>
  <c r="J554" i="17"/>
  <c r="G555" i="17"/>
  <c r="H555" i="17" s="1"/>
  <c r="J555" i="17"/>
  <c r="G556" i="17"/>
  <c r="H556" i="17" s="1"/>
  <c r="J556" i="17"/>
  <c r="G557" i="17"/>
  <c r="H557" i="17" s="1"/>
  <c r="J557" i="17"/>
  <c r="G558" i="17"/>
  <c r="H558" i="17" s="1"/>
  <c r="J558" i="17"/>
  <c r="G559" i="17"/>
  <c r="H559" i="17" s="1"/>
  <c r="J559" i="17"/>
  <c r="G560" i="17"/>
  <c r="H560" i="17" s="1"/>
  <c r="J560" i="17"/>
  <c r="G561" i="17"/>
  <c r="H561" i="17" s="1"/>
  <c r="J561" i="17"/>
  <c r="G562" i="17"/>
  <c r="H562" i="17" s="1"/>
  <c r="J562" i="17"/>
  <c r="G563" i="17"/>
  <c r="H563" i="17" s="1"/>
  <c r="J563" i="17"/>
  <c r="G564" i="17"/>
  <c r="H564" i="17" s="1"/>
  <c r="J564" i="17"/>
  <c r="G565" i="17"/>
  <c r="H565" i="17" s="1"/>
  <c r="J565" i="17"/>
  <c r="G566" i="17"/>
  <c r="H566" i="17" s="1"/>
  <c r="J566" i="17"/>
  <c r="G567" i="17"/>
  <c r="H567" i="17" s="1"/>
  <c r="J567" i="17"/>
  <c r="G568" i="17"/>
  <c r="H568" i="17" s="1"/>
  <c r="J568" i="17"/>
  <c r="G569" i="17"/>
  <c r="H569" i="17" s="1"/>
  <c r="J569" i="17"/>
  <c r="G570" i="17"/>
  <c r="H570" i="17" s="1"/>
  <c r="J570" i="17"/>
  <c r="G571" i="17"/>
  <c r="H571" i="17" s="1"/>
  <c r="J571" i="17"/>
  <c r="G572" i="17"/>
  <c r="H572" i="17" s="1"/>
  <c r="J572" i="17"/>
  <c r="G573" i="17"/>
  <c r="H573" i="17" s="1"/>
  <c r="J573" i="17"/>
  <c r="G574" i="17"/>
  <c r="H574" i="17" s="1"/>
  <c r="J574" i="17"/>
  <c r="G575" i="17"/>
  <c r="H575" i="17" s="1"/>
  <c r="J575" i="17"/>
  <c r="G576" i="17"/>
  <c r="H576" i="17" s="1"/>
  <c r="J576" i="17"/>
  <c r="G577" i="17"/>
  <c r="H577" i="17" s="1"/>
  <c r="J577" i="17"/>
  <c r="G578" i="17"/>
  <c r="H578" i="17" s="1"/>
  <c r="J578" i="17"/>
  <c r="G579" i="17"/>
  <c r="H579" i="17" s="1"/>
  <c r="J579" i="17"/>
  <c r="G580" i="17"/>
  <c r="H580" i="17" s="1"/>
  <c r="J580" i="17"/>
  <c r="G581" i="17"/>
  <c r="H581" i="17" s="1"/>
  <c r="J581" i="17"/>
  <c r="G582" i="17"/>
  <c r="H582" i="17" s="1"/>
  <c r="J582" i="17"/>
  <c r="G583" i="17"/>
  <c r="H583" i="17" s="1"/>
  <c r="J583" i="17"/>
  <c r="G584" i="17"/>
  <c r="H584" i="17" s="1"/>
  <c r="J584" i="17"/>
  <c r="G585" i="17"/>
  <c r="H585" i="17" s="1"/>
  <c r="J585" i="17"/>
  <c r="G586" i="17"/>
  <c r="H586" i="17" s="1"/>
  <c r="J586" i="17"/>
  <c r="G587" i="17"/>
  <c r="H587" i="17" s="1"/>
  <c r="J587" i="17"/>
  <c r="G588" i="17"/>
  <c r="H588" i="17" s="1"/>
  <c r="J588" i="17"/>
  <c r="G589" i="17"/>
  <c r="H589" i="17" s="1"/>
  <c r="J589" i="17"/>
  <c r="G590" i="17"/>
  <c r="H590" i="17" s="1"/>
  <c r="J590" i="17"/>
  <c r="G591" i="17"/>
  <c r="H591" i="17" s="1"/>
  <c r="J591" i="17"/>
  <c r="G592" i="17"/>
  <c r="H592" i="17" s="1"/>
  <c r="J592" i="17"/>
  <c r="G593" i="17"/>
  <c r="H593" i="17" s="1"/>
  <c r="J593" i="17"/>
  <c r="G594" i="17"/>
  <c r="H594" i="17" s="1"/>
  <c r="J594" i="17"/>
  <c r="G595" i="17"/>
  <c r="H595" i="17" s="1"/>
  <c r="J595" i="17"/>
  <c r="G596" i="17"/>
  <c r="H596" i="17" s="1"/>
  <c r="J596" i="17"/>
  <c r="G597" i="17"/>
  <c r="H597" i="17" s="1"/>
  <c r="J597" i="17"/>
  <c r="G598" i="17"/>
  <c r="H598" i="17" s="1"/>
  <c r="J598" i="17"/>
  <c r="G599" i="17"/>
  <c r="H599" i="17" s="1"/>
  <c r="J599" i="17"/>
  <c r="G600" i="17"/>
  <c r="H600" i="17" s="1"/>
  <c r="J600" i="17"/>
  <c r="G601" i="17"/>
  <c r="H601" i="17" s="1"/>
  <c r="J601" i="17"/>
  <c r="G602" i="17"/>
  <c r="H602" i="17" s="1"/>
  <c r="J602" i="17"/>
  <c r="G603" i="17"/>
  <c r="H603" i="17" s="1"/>
  <c r="J603" i="17"/>
  <c r="G604" i="17"/>
  <c r="H604" i="17" s="1"/>
  <c r="J604" i="17"/>
  <c r="G605" i="17"/>
  <c r="H605" i="17" s="1"/>
  <c r="J605" i="17"/>
  <c r="G606" i="17"/>
  <c r="H606" i="17" s="1"/>
  <c r="J606" i="17"/>
  <c r="G607" i="17"/>
  <c r="H607" i="17" s="1"/>
  <c r="J607" i="17"/>
  <c r="G608" i="17"/>
  <c r="H608" i="17" s="1"/>
  <c r="J608" i="17"/>
  <c r="G609" i="17"/>
  <c r="H609" i="17" s="1"/>
  <c r="J609" i="17"/>
  <c r="G610" i="17"/>
  <c r="H610" i="17" s="1"/>
  <c r="J610" i="17"/>
  <c r="G611" i="17"/>
  <c r="H611" i="17" s="1"/>
  <c r="J611" i="17"/>
  <c r="G612" i="17"/>
  <c r="H612" i="17" s="1"/>
  <c r="J612" i="17"/>
  <c r="G613" i="17"/>
  <c r="H613" i="17" s="1"/>
  <c r="J613" i="17"/>
  <c r="G614" i="17"/>
  <c r="H614" i="17" s="1"/>
  <c r="J614" i="17"/>
  <c r="G615" i="17"/>
  <c r="H615" i="17" s="1"/>
  <c r="J615" i="17"/>
  <c r="G616" i="17"/>
  <c r="H616" i="17" s="1"/>
  <c r="J616" i="17"/>
  <c r="G617" i="17"/>
  <c r="H617" i="17" s="1"/>
  <c r="J617" i="17"/>
  <c r="G618" i="17"/>
  <c r="H618" i="17" s="1"/>
  <c r="J618" i="17"/>
  <c r="G619" i="17"/>
  <c r="H619" i="17" s="1"/>
  <c r="J619" i="17"/>
  <c r="G620" i="17"/>
  <c r="H620" i="17" s="1"/>
  <c r="J620" i="17"/>
  <c r="G621" i="17"/>
  <c r="H621" i="17" s="1"/>
  <c r="J621" i="17"/>
  <c r="G622" i="17"/>
  <c r="H622" i="17" s="1"/>
  <c r="J622" i="17"/>
  <c r="G13" i="17"/>
  <c r="G14" i="17"/>
  <c r="G15" i="17"/>
  <c r="G16" i="17"/>
  <c r="G17" i="17"/>
  <c r="G18" i="17"/>
  <c r="G19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P612" i="17" l="1"/>
  <c r="P604" i="17"/>
  <c r="P597" i="17"/>
  <c r="P589" i="17"/>
  <c r="P581" i="17"/>
  <c r="P573" i="17"/>
  <c r="P565" i="17"/>
  <c r="P557" i="17"/>
  <c r="P549" i="17"/>
  <c r="P541" i="17"/>
  <c r="P533" i="17"/>
  <c r="P525" i="17"/>
  <c r="P517" i="17"/>
  <c r="P338" i="17"/>
  <c r="P330" i="17"/>
  <c r="P322" i="17"/>
  <c r="P318" i="17"/>
  <c r="P310" i="17"/>
  <c r="P302" i="17"/>
  <c r="P290" i="17"/>
  <c r="P282" i="17"/>
  <c r="P278" i="17"/>
  <c r="P78" i="17"/>
  <c r="P70" i="17"/>
  <c r="P62" i="17"/>
  <c r="P58" i="17"/>
  <c r="P54" i="17"/>
  <c r="P46" i="17"/>
  <c r="P618" i="17"/>
  <c r="P611" i="17"/>
  <c r="P592" i="17"/>
  <c r="P588" i="17"/>
  <c r="P580" i="17"/>
  <c r="P568" i="17"/>
  <c r="P560" i="17"/>
  <c r="P556" i="17"/>
  <c r="P548" i="17"/>
  <c r="P540" i="17"/>
  <c r="P496" i="17"/>
  <c r="P488" i="17"/>
  <c r="P480" i="17"/>
  <c r="P472" i="17"/>
  <c r="P464" i="17"/>
  <c r="P456" i="17"/>
  <c r="P448" i="17"/>
  <c r="P440" i="17"/>
  <c r="P428" i="17"/>
  <c r="P420" i="17"/>
  <c r="P412" i="17"/>
  <c r="P404" i="17"/>
  <c r="P396" i="17"/>
  <c r="P388" i="17"/>
  <c r="P384" i="17"/>
  <c r="P377" i="17"/>
  <c r="P369" i="17"/>
  <c r="P361" i="17"/>
  <c r="P353" i="17"/>
  <c r="P197" i="17"/>
  <c r="P189" i="17"/>
  <c r="P181" i="17"/>
  <c r="P173" i="17"/>
  <c r="P169" i="17"/>
  <c r="P161" i="17"/>
  <c r="P149" i="17"/>
  <c r="P141" i="17"/>
  <c r="P133" i="17"/>
  <c r="P125" i="17"/>
  <c r="P117" i="17"/>
  <c r="P109" i="17"/>
  <c r="P101" i="17"/>
  <c r="P93" i="17"/>
  <c r="P89" i="17"/>
  <c r="P85" i="17"/>
  <c r="P81" i="17"/>
  <c r="P77" i="17"/>
  <c r="P73" i="17"/>
  <c r="P69" i="17"/>
  <c r="P65" i="17"/>
  <c r="P61" i="17"/>
  <c r="P57" i="17"/>
  <c r="P53" i="17"/>
  <c r="P49" i="17"/>
  <c r="P621" i="17"/>
  <c r="P617" i="17"/>
  <c r="P614" i="17"/>
  <c r="P610" i="17"/>
  <c r="P606" i="17"/>
  <c r="P602" i="17"/>
  <c r="P599" i="17"/>
  <c r="P595" i="17"/>
  <c r="P591" i="17"/>
  <c r="P587" i="17"/>
  <c r="P583" i="17"/>
  <c r="P579" i="17"/>
  <c r="P575" i="17"/>
  <c r="P571" i="17"/>
  <c r="P567" i="17"/>
  <c r="P563" i="17"/>
  <c r="P559" i="17"/>
  <c r="P555" i="17"/>
  <c r="P551" i="17"/>
  <c r="P547" i="17"/>
  <c r="P543" i="17"/>
  <c r="P539" i="17"/>
  <c r="P535" i="17"/>
  <c r="P531" i="17"/>
  <c r="P527" i="17"/>
  <c r="P523" i="17"/>
  <c r="P519" i="17"/>
  <c r="P515" i="17"/>
  <c r="P511" i="17"/>
  <c r="P507" i="17"/>
  <c r="P503" i="17"/>
  <c r="P499" i="17"/>
  <c r="P495" i="17"/>
  <c r="P491" i="17"/>
  <c r="P487" i="17"/>
  <c r="P483" i="17"/>
  <c r="P479" i="17"/>
  <c r="P475" i="17"/>
  <c r="P471" i="17"/>
  <c r="P467" i="17"/>
  <c r="P463" i="17"/>
  <c r="P459" i="17"/>
  <c r="P455" i="17"/>
  <c r="P451" i="17"/>
  <c r="P447" i="17"/>
  <c r="P443" i="17"/>
  <c r="P439" i="17"/>
  <c r="P435" i="17"/>
  <c r="P431" i="17"/>
  <c r="P427" i="17"/>
  <c r="P423" i="17"/>
  <c r="P419" i="17"/>
  <c r="P415" i="17"/>
  <c r="P411" i="17"/>
  <c r="P407" i="17"/>
  <c r="P403" i="17"/>
  <c r="P399" i="17"/>
  <c r="P395" i="17"/>
  <c r="P391" i="17"/>
  <c r="P387" i="17"/>
  <c r="P380" i="17"/>
  <c r="P376" i="17"/>
  <c r="P619" i="17"/>
  <c r="P608" i="17"/>
  <c r="P600" i="17"/>
  <c r="P593" i="17"/>
  <c r="P585" i="17"/>
  <c r="P577" i="17"/>
  <c r="P569" i="17"/>
  <c r="P561" i="17"/>
  <c r="P553" i="17"/>
  <c r="P545" i="17"/>
  <c r="P537" i="17"/>
  <c r="P529" i="17"/>
  <c r="P521" i="17"/>
  <c r="P513" i="17"/>
  <c r="P346" i="17"/>
  <c r="P342" i="17"/>
  <c r="P334" i="17"/>
  <c r="P326" i="17"/>
  <c r="P314" i="17"/>
  <c r="P306" i="17"/>
  <c r="P298" i="17"/>
  <c r="P294" i="17"/>
  <c r="P286" i="17"/>
  <c r="P274" i="17"/>
  <c r="P198" i="17"/>
  <c r="P82" i="17"/>
  <c r="P74" i="17"/>
  <c r="P66" i="17"/>
  <c r="P50" i="17"/>
  <c r="P622" i="17"/>
  <c r="P607" i="17"/>
  <c r="P603" i="17"/>
  <c r="P596" i="17"/>
  <c r="P584" i="17"/>
  <c r="P576" i="17"/>
  <c r="P572" i="17"/>
  <c r="P564" i="17"/>
  <c r="P552" i="17"/>
  <c r="P544" i="17"/>
  <c r="P536" i="17"/>
  <c r="P492" i="17"/>
  <c r="P484" i="17"/>
  <c r="P476" i="17"/>
  <c r="P468" i="17"/>
  <c r="P460" i="17"/>
  <c r="P452" i="17"/>
  <c r="P444" i="17"/>
  <c r="P436" i="17"/>
  <c r="P432" i="17"/>
  <c r="P424" i="17"/>
  <c r="P416" i="17"/>
  <c r="P408" i="17"/>
  <c r="P400" i="17"/>
  <c r="P392" i="17"/>
  <c r="P381" i="17"/>
  <c r="P373" i="17"/>
  <c r="P365" i="17"/>
  <c r="P357" i="17"/>
  <c r="P349" i="17"/>
  <c r="P193" i="17"/>
  <c r="P185" i="17"/>
  <c r="P177" i="17"/>
  <c r="P165" i="17"/>
  <c r="P157" i="17"/>
  <c r="P153" i="17"/>
  <c r="P145" i="17"/>
  <c r="P137" i="17"/>
  <c r="P129" i="17"/>
  <c r="P121" i="17"/>
  <c r="P113" i="17"/>
  <c r="P105" i="17"/>
  <c r="P97" i="17"/>
  <c r="P45" i="17"/>
  <c r="P620" i="17"/>
  <c r="P616" i="17"/>
  <c r="P613" i="17"/>
  <c r="P609" i="17"/>
  <c r="P605" i="17"/>
  <c r="P601" i="17"/>
  <c r="P598" i="17"/>
  <c r="P594" i="17"/>
  <c r="P590" i="17"/>
  <c r="P586" i="17"/>
  <c r="P582" i="17"/>
  <c r="P578" i="17"/>
  <c r="P574" i="17"/>
  <c r="P570" i="17"/>
  <c r="P566" i="17"/>
  <c r="P562" i="17"/>
  <c r="P558" i="17"/>
  <c r="P554" i="17"/>
  <c r="P550" i="17"/>
  <c r="P546" i="17"/>
  <c r="P542" i="17"/>
  <c r="P538" i="17"/>
  <c r="P534" i="17"/>
  <c r="P530" i="17"/>
  <c r="P526" i="17"/>
  <c r="P522" i="17"/>
  <c r="P518" i="17"/>
  <c r="P514" i="17"/>
  <c r="P510" i="17"/>
  <c r="P506" i="17"/>
  <c r="P502" i="17"/>
  <c r="P498" i="17"/>
  <c r="P41" i="17"/>
  <c r="P509" i="17"/>
  <c r="P505" i="17"/>
  <c r="P501" i="17"/>
  <c r="P497" i="17"/>
  <c r="P494" i="17"/>
  <c r="P490" i="17"/>
  <c r="P486" i="17"/>
  <c r="P482" i="17"/>
  <c r="P478" i="17"/>
  <c r="P474" i="17"/>
  <c r="P470" i="17"/>
  <c r="P466" i="17"/>
  <c r="P462" i="17"/>
  <c r="P458" i="17"/>
  <c r="P454" i="17"/>
  <c r="P450" i="17"/>
  <c r="P446" i="17"/>
  <c r="P442" i="17"/>
  <c r="P438" i="17"/>
  <c r="P434" i="17"/>
  <c r="P430" i="17"/>
  <c r="P426" i="17"/>
  <c r="P422" i="17"/>
  <c r="P418" i="17"/>
  <c r="P414" i="17"/>
  <c r="P410" i="17"/>
  <c r="P406" i="17"/>
  <c r="P402" i="17"/>
  <c r="P398" i="17"/>
  <c r="P394" i="17"/>
  <c r="P390" i="17"/>
  <c r="P386" i="17"/>
  <c r="P383" i="17"/>
  <c r="P379" i="17"/>
  <c r="P375" i="17"/>
  <c r="P272" i="17"/>
  <c r="P268" i="17"/>
  <c r="P264" i="17"/>
  <c r="P260" i="17"/>
  <c r="P256" i="17"/>
  <c r="P252" i="17"/>
  <c r="P248" i="17"/>
  <c r="P244" i="17"/>
  <c r="P240" i="17"/>
  <c r="P236" i="17"/>
  <c r="P232" i="17"/>
  <c r="P228" i="17"/>
  <c r="P224" i="17"/>
  <c r="P220" i="17"/>
  <c r="P216" i="17"/>
  <c r="P212" i="17"/>
  <c r="P208" i="17"/>
  <c r="P204" i="17"/>
  <c r="P200" i="17"/>
  <c r="P196" i="17"/>
  <c r="P192" i="17"/>
  <c r="P188" i="17"/>
  <c r="P184" i="17"/>
  <c r="P180" i="17"/>
  <c r="P176" i="17"/>
  <c r="P172" i="17"/>
  <c r="P168" i="17"/>
  <c r="P164" i="17"/>
  <c r="P160" i="17"/>
  <c r="P156" i="17"/>
  <c r="P152" i="17"/>
  <c r="P148" i="17"/>
  <c r="P144" i="17"/>
  <c r="P140" i="17"/>
  <c r="P136" i="17"/>
  <c r="P132" i="17"/>
  <c r="P128" i="17"/>
  <c r="P124" i="17"/>
  <c r="P120" i="17"/>
  <c r="P116" i="17"/>
  <c r="P112" i="17"/>
  <c r="P108" i="17"/>
  <c r="P104" i="17"/>
  <c r="P100" i="17"/>
  <c r="P96" i="17"/>
  <c r="P92" i="17"/>
  <c r="P88" i="17"/>
  <c r="P84" i="17"/>
  <c r="P532" i="17"/>
  <c r="P528" i="17"/>
  <c r="P524" i="17"/>
  <c r="P520" i="17"/>
  <c r="P516" i="17"/>
  <c r="P512" i="17"/>
  <c r="P508" i="17"/>
  <c r="P504" i="17"/>
  <c r="P500" i="17"/>
  <c r="P493" i="17"/>
  <c r="P489" i="17"/>
  <c r="P485" i="17"/>
  <c r="P481" i="17"/>
  <c r="P477" i="17"/>
  <c r="P473" i="17"/>
  <c r="P469" i="17"/>
  <c r="P465" i="17"/>
  <c r="P461" i="17"/>
  <c r="P457" i="17"/>
  <c r="P453" i="17"/>
  <c r="P449" i="17"/>
  <c r="P445" i="17"/>
  <c r="P441" i="17"/>
  <c r="P437" i="17"/>
  <c r="P433" i="17"/>
  <c r="P429" i="17"/>
  <c r="P425" i="17"/>
  <c r="P421" i="17"/>
  <c r="P417" i="17"/>
  <c r="P413" i="17"/>
  <c r="P409" i="17"/>
  <c r="P405" i="17"/>
  <c r="P401" i="17"/>
  <c r="P397" i="17"/>
  <c r="P393" i="17"/>
  <c r="P389" i="17"/>
  <c r="P385" i="17"/>
  <c r="P382" i="17"/>
  <c r="P378" i="17"/>
  <c r="P374" i="17"/>
  <c r="P370" i="17"/>
  <c r="P366" i="17"/>
  <c r="P362" i="17"/>
  <c r="P358" i="17"/>
  <c r="P354" i="17"/>
  <c r="P350" i="17"/>
  <c r="P343" i="17"/>
  <c r="P339" i="17"/>
  <c r="P335" i="17"/>
  <c r="P331" i="17"/>
  <c r="P327" i="17"/>
  <c r="P323" i="17"/>
  <c r="P319" i="17"/>
  <c r="P315" i="17"/>
  <c r="P311" i="17"/>
  <c r="P307" i="17"/>
  <c r="P303" i="17"/>
  <c r="P299" i="17"/>
  <c r="P295" i="17"/>
  <c r="P291" i="17"/>
  <c r="P287" i="17"/>
  <c r="P283" i="17"/>
  <c r="P279" i="17"/>
  <c r="P275" i="17"/>
  <c r="P271" i="17"/>
  <c r="P267" i="17"/>
  <c r="P263" i="17"/>
  <c r="P259" i="17"/>
  <c r="P255" i="17"/>
  <c r="P251" i="17"/>
  <c r="P247" i="17"/>
  <c r="P243" i="17"/>
  <c r="P239" i="17"/>
  <c r="P235" i="17"/>
  <c r="P231" i="17"/>
  <c r="P227" i="17"/>
  <c r="P223" i="17"/>
  <c r="P219" i="17"/>
  <c r="P215" i="17"/>
  <c r="P211" i="17"/>
  <c r="P207" i="17"/>
  <c r="P203" i="17"/>
  <c r="P199" i="17"/>
  <c r="P372" i="17"/>
  <c r="P368" i="17"/>
  <c r="P364" i="17"/>
  <c r="P360" i="17"/>
  <c r="P356" i="17"/>
  <c r="P352" i="17"/>
  <c r="P348" i="17"/>
  <c r="P345" i="17"/>
  <c r="P341" i="17"/>
  <c r="P337" i="17"/>
  <c r="P333" i="17"/>
  <c r="P329" i="17"/>
  <c r="P325" i="17"/>
  <c r="P321" i="17"/>
  <c r="P317" i="17"/>
  <c r="P313" i="17"/>
  <c r="P309" i="17"/>
  <c r="P305" i="17"/>
  <c r="P301" i="17"/>
  <c r="P297" i="17"/>
  <c r="P293" i="17"/>
  <c r="P289" i="17"/>
  <c r="P285" i="17"/>
  <c r="P281" i="17"/>
  <c r="P277" i="17"/>
  <c r="P273" i="17"/>
  <c r="P270" i="17"/>
  <c r="P266" i="17"/>
  <c r="P262" i="17"/>
  <c r="P258" i="17"/>
  <c r="P254" i="17"/>
  <c r="P250" i="17"/>
  <c r="P246" i="17"/>
  <c r="P242" i="17"/>
  <c r="P238" i="17"/>
  <c r="P234" i="17"/>
  <c r="P230" i="17"/>
  <c r="P226" i="17"/>
  <c r="P222" i="17"/>
  <c r="P218" i="17"/>
  <c r="P214" i="17"/>
  <c r="P210" i="17"/>
  <c r="P206" i="17"/>
  <c r="P202" i="17"/>
  <c r="P195" i="17"/>
  <c r="P191" i="17"/>
  <c r="P187" i="17"/>
  <c r="P183" i="17"/>
  <c r="P179" i="17"/>
  <c r="P175" i="17"/>
  <c r="P171" i="17"/>
  <c r="P167" i="17"/>
  <c r="P163" i="17"/>
  <c r="P159" i="17"/>
  <c r="P155" i="17"/>
  <c r="P151" i="17"/>
  <c r="P147" i="17"/>
  <c r="P143" i="17"/>
  <c r="P139" i="17"/>
  <c r="P135" i="17"/>
  <c r="P131" i="17"/>
  <c r="P127" i="17"/>
  <c r="P123" i="17"/>
  <c r="P119" i="17"/>
  <c r="P115" i="17"/>
  <c r="P111" i="17"/>
  <c r="P107" i="17"/>
  <c r="P103" i="17"/>
  <c r="P99" i="17"/>
  <c r="P95" i="17"/>
  <c r="P91" i="17"/>
  <c r="P87" i="17"/>
  <c r="P83" i="17"/>
  <c r="P80" i="17"/>
  <c r="P76" i="17"/>
  <c r="P72" i="17"/>
  <c r="P68" i="17"/>
  <c r="P64" i="17"/>
  <c r="P60" i="17"/>
  <c r="P56" i="17"/>
  <c r="P52" i="17"/>
  <c r="P48" i="17"/>
  <c r="P44" i="17"/>
  <c r="P40" i="17"/>
  <c r="P371" i="17"/>
  <c r="P367" i="17"/>
  <c r="P363" i="17"/>
  <c r="P359" i="17"/>
  <c r="P355" i="17"/>
  <c r="P351" i="17"/>
  <c r="P347" i="17"/>
  <c r="P344" i="17"/>
  <c r="P340" i="17"/>
  <c r="P336" i="17"/>
  <c r="P332" i="17"/>
  <c r="P328" i="17"/>
  <c r="P324" i="17"/>
  <c r="P320" i="17"/>
  <c r="P316" i="17"/>
  <c r="P312" i="17"/>
  <c r="P308" i="17"/>
  <c r="P304" i="17"/>
  <c r="P300" i="17"/>
  <c r="P296" i="17"/>
  <c r="P292" i="17"/>
  <c r="P288" i="17"/>
  <c r="P284" i="17"/>
  <c r="P280" i="17"/>
  <c r="P276" i="17"/>
  <c r="P269" i="17"/>
  <c r="P265" i="17"/>
  <c r="P261" i="17"/>
  <c r="P257" i="17"/>
  <c r="P253" i="17"/>
  <c r="P249" i="17"/>
  <c r="P245" i="17"/>
  <c r="P241" i="17"/>
  <c r="P237" i="17"/>
  <c r="P233" i="17"/>
  <c r="P229" i="17"/>
  <c r="P225" i="17"/>
  <c r="P221" i="17"/>
  <c r="P217" i="17"/>
  <c r="P213" i="17"/>
  <c r="P209" i="17"/>
  <c r="P205" i="17"/>
  <c r="P201" i="17"/>
  <c r="P194" i="17"/>
  <c r="P190" i="17"/>
  <c r="P186" i="17"/>
  <c r="P182" i="17"/>
  <c r="P178" i="17"/>
  <c r="P174" i="17"/>
  <c r="P170" i="17"/>
  <c r="P166" i="17"/>
  <c r="P162" i="17"/>
  <c r="P158" i="17"/>
  <c r="P154" i="17"/>
  <c r="P150" i="17"/>
  <c r="P146" i="17"/>
  <c r="P142" i="17"/>
  <c r="P138" i="17"/>
  <c r="P134" i="17"/>
  <c r="P130" i="17"/>
  <c r="P126" i="17"/>
  <c r="P122" i="17"/>
  <c r="P118" i="17"/>
  <c r="P114" i="17"/>
  <c r="P110" i="17"/>
  <c r="P106" i="17"/>
  <c r="P102" i="17"/>
  <c r="P98" i="17"/>
  <c r="P94" i="17"/>
  <c r="P90" i="17"/>
  <c r="P86" i="17"/>
  <c r="P79" i="17"/>
  <c r="P75" i="17"/>
  <c r="P71" i="17"/>
  <c r="P67" i="17"/>
  <c r="P63" i="17"/>
  <c r="P59" i="17"/>
  <c r="P55" i="17"/>
  <c r="P51" i="17"/>
  <c r="P47" i="17"/>
  <c r="P43" i="17"/>
  <c r="L689" i="17"/>
  <c r="M689" i="17" s="1"/>
  <c r="E37" i="17"/>
  <c r="G37" i="17" s="1"/>
  <c r="F37" i="17"/>
  <c r="F708" i="17" l="1"/>
  <c r="F715" i="17" s="1"/>
  <c r="E708" i="17"/>
  <c r="E715" i="17" s="1"/>
  <c r="P36" i="17" l="1"/>
  <c r="R36" i="17" s="1"/>
  <c r="T36" i="17" s="1"/>
  <c r="J12" i="17"/>
  <c r="W36" i="17" l="1"/>
  <c r="X36" i="17"/>
  <c r="U36" i="17"/>
  <c r="V36" i="17"/>
  <c r="D708" i="17"/>
  <c r="D715" i="17" s="1"/>
  <c r="Q442" i="17" l="1"/>
  <c r="R442" i="17"/>
  <c r="R318" i="17"/>
  <c r="Q318" i="17"/>
  <c r="C351" i="18"/>
  <c r="B667" i="18" l="1"/>
  <c r="C667" i="18"/>
  <c r="E667" i="18"/>
  <c r="F667" i="18"/>
  <c r="G667" i="18"/>
  <c r="Q236" i="17"/>
  <c r="I351" i="18" s="1"/>
  <c r="R236" i="17"/>
  <c r="H351" i="18" s="1"/>
  <c r="E351" i="18"/>
  <c r="F351" i="18"/>
  <c r="G351" i="18"/>
  <c r="AH38" i="19" l="1"/>
  <c r="AG38" i="19"/>
  <c r="AF38" i="19"/>
  <c r="AF29" i="19"/>
  <c r="AG29" i="19"/>
  <c r="AH29" i="19"/>
  <c r="AF30" i="19"/>
  <c r="AG30" i="19"/>
  <c r="AH30" i="19"/>
  <c r="AF31" i="19"/>
  <c r="AG31" i="19"/>
  <c r="AH31" i="19"/>
  <c r="AF32" i="19"/>
  <c r="AG32" i="19"/>
  <c r="AH32" i="19"/>
  <c r="AF33" i="19"/>
  <c r="AG33" i="19"/>
  <c r="AH33" i="19"/>
  <c r="AF34" i="19"/>
  <c r="AG34" i="19"/>
  <c r="AH34" i="19"/>
  <c r="AF35" i="19"/>
  <c r="AG35" i="19"/>
  <c r="AH35" i="19"/>
  <c r="AF36" i="19"/>
  <c r="AG36" i="19"/>
  <c r="AH36" i="19"/>
  <c r="AF37" i="19"/>
  <c r="AG37" i="19"/>
  <c r="AH37" i="19"/>
  <c r="AH28" i="19"/>
  <c r="AG28" i="19"/>
  <c r="AF28" i="19"/>
  <c r="AF15" i="19"/>
  <c r="AG15" i="19"/>
  <c r="AH15" i="19"/>
  <c r="AF16" i="19"/>
  <c r="AG16" i="19"/>
  <c r="AH16" i="19"/>
  <c r="AF17" i="19"/>
  <c r="AG17" i="19"/>
  <c r="AH17" i="19"/>
  <c r="AF18" i="19"/>
  <c r="AG18" i="19"/>
  <c r="AH18" i="19"/>
  <c r="AF19" i="19"/>
  <c r="AG19" i="19"/>
  <c r="AH19" i="19"/>
  <c r="AF20" i="19"/>
  <c r="AG20" i="19"/>
  <c r="AH20" i="19"/>
  <c r="AF21" i="19"/>
  <c r="AG21" i="19"/>
  <c r="AH21" i="19"/>
  <c r="AF22" i="19"/>
  <c r="AG22" i="19"/>
  <c r="AH22" i="19"/>
  <c r="AF23" i="19"/>
  <c r="AG23" i="19"/>
  <c r="AH23" i="19"/>
  <c r="AF24" i="19"/>
  <c r="AG24" i="19"/>
  <c r="AH24" i="19"/>
  <c r="AF25" i="19"/>
  <c r="AG25" i="19"/>
  <c r="AH25" i="19"/>
  <c r="AF26" i="19"/>
  <c r="AG26" i="19"/>
  <c r="AH26" i="19"/>
  <c r="AF27" i="19"/>
  <c r="AG27" i="19"/>
  <c r="AH27" i="19"/>
  <c r="AH14" i="19"/>
  <c r="AG14" i="19"/>
  <c r="AF14" i="19"/>
  <c r="AH13" i="19"/>
  <c r="AG13" i="19"/>
  <c r="AF13" i="19"/>
  <c r="AF11" i="19"/>
  <c r="AG11" i="19"/>
  <c r="AH11" i="19"/>
  <c r="AF12" i="19"/>
  <c r="AG12" i="19"/>
  <c r="AH12" i="19"/>
  <c r="AH10" i="19"/>
  <c r="AG10" i="19"/>
  <c r="AF10" i="19"/>
  <c r="AF7" i="19"/>
  <c r="AG7" i="19"/>
  <c r="AH7" i="19"/>
  <c r="AF8" i="19"/>
  <c r="AG8" i="19"/>
  <c r="AH8" i="19"/>
  <c r="AF9" i="19"/>
  <c r="AG9" i="19"/>
  <c r="AH9" i="19"/>
  <c r="AH6" i="19"/>
  <c r="AG6" i="19"/>
  <c r="AF6" i="19"/>
  <c r="Q35" i="19"/>
  <c r="P35" i="19"/>
  <c r="O35" i="19"/>
  <c r="O25" i="19"/>
  <c r="P25" i="19"/>
  <c r="Q25" i="19"/>
  <c r="O26" i="19"/>
  <c r="P26" i="19"/>
  <c r="Q26" i="19"/>
  <c r="O27" i="19"/>
  <c r="P27" i="19"/>
  <c r="Q27" i="19"/>
  <c r="O28" i="19"/>
  <c r="P28" i="19"/>
  <c r="Q28" i="19"/>
  <c r="O29" i="19"/>
  <c r="P29" i="19"/>
  <c r="Q29" i="19"/>
  <c r="O30" i="19"/>
  <c r="P30" i="19"/>
  <c r="Q30" i="19"/>
  <c r="O31" i="19"/>
  <c r="P31" i="19"/>
  <c r="Q31" i="19"/>
  <c r="O32" i="19"/>
  <c r="P32" i="19"/>
  <c r="Q32" i="19"/>
  <c r="O33" i="19"/>
  <c r="P33" i="19"/>
  <c r="Q33" i="19"/>
  <c r="O34" i="19"/>
  <c r="P34" i="19"/>
  <c r="Q34" i="19"/>
  <c r="Q24" i="19"/>
  <c r="P24" i="19"/>
  <c r="O24" i="19"/>
  <c r="O12" i="19"/>
  <c r="P12" i="19"/>
  <c r="Q12" i="19"/>
  <c r="O13" i="19"/>
  <c r="P13" i="19"/>
  <c r="Q13" i="19"/>
  <c r="O14" i="19"/>
  <c r="P14" i="19"/>
  <c r="Q14" i="19"/>
  <c r="O15" i="19"/>
  <c r="P15" i="19"/>
  <c r="Q15" i="19"/>
  <c r="O16" i="19"/>
  <c r="P16" i="19"/>
  <c r="Q16" i="19"/>
  <c r="O17" i="19"/>
  <c r="P17" i="19"/>
  <c r="Q17" i="19"/>
  <c r="O18" i="19"/>
  <c r="P18" i="19"/>
  <c r="Q18" i="19"/>
  <c r="O19" i="19"/>
  <c r="P19" i="19"/>
  <c r="Q19" i="19"/>
  <c r="O20" i="19"/>
  <c r="P20" i="19"/>
  <c r="Q20" i="19"/>
  <c r="O21" i="19"/>
  <c r="P21" i="19"/>
  <c r="Q21" i="19"/>
  <c r="O22" i="19"/>
  <c r="P22" i="19"/>
  <c r="Q22" i="19"/>
  <c r="O23" i="19"/>
  <c r="P23" i="19"/>
  <c r="Q23" i="19"/>
  <c r="Q11" i="19"/>
  <c r="P11" i="19"/>
  <c r="O11" i="19"/>
  <c r="Q10" i="19"/>
  <c r="P10" i="19"/>
  <c r="O10" i="19"/>
  <c r="O7" i="19"/>
  <c r="P7" i="19"/>
  <c r="Q7" i="19"/>
  <c r="O8" i="19"/>
  <c r="P8" i="19"/>
  <c r="Q8" i="19"/>
  <c r="O9" i="19"/>
  <c r="P9" i="19"/>
  <c r="Q9" i="19"/>
  <c r="Q6" i="19"/>
  <c r="P6" i="19"/>
  <c r="O6" i="19"/>
  <c r="O5" i="19"/>
  <c r="P5" i="19"/>
  <c r="Q5" i="19"/>
  <c r="Q4" i="19"/>
  <c r="P4" i="19"/>
  <c r="O4" i="19"/>
  <c r="D709" i="17" l="1"/>
  <c r="D716" i="17" s="1"/>
  <c r="D10" i="17" l="1"/>
  <c r="D711" i="17" s="1"/>
  <c r="D718" i="17" s="1"/>
  <c r="G12" i="17"/>
  <c r="H12" i="17" s="1"/>
  <c r="H13" i="17"/>
  <c r="F213" i="18" l="1"/>
  <c r="E121" i="18" l="1"/>
  <c r="F121" i="18"/>
  <c r="G121" i="18"/>
  <c r="E122" i="18"/>
  <c r="F122" i="18"/>
  <c r="G122" i="18"/>
  <c r="E123" i="18"/>
  <c r="F123" i="18"/>
  <c r="G123" i="18"/>
  <c r="E124" i="18"/>
  <c r="F124" i="18"/>
  <c r="G124" i="18"/>
  <c r="E125" i="18"/>
  <c r="F125" i="18"/>
  <c r="G125" i="18"/>
  <c r="E126" i="18"/>
  <c r="F126" i="18"/>
  <c r="G126" i="18"/>
  <c r="E127" i="18"/>
  <c r="F127" i="18"/>
  <c r="G127" i="18"/>
  <c r="G120" i="18"/>
  <c r="F120" i="18"/>
  <c r="E120" i="18"/>
  <c r="E93" i="18"/>
  <c r="F93" i="18"/>
  <c r="G93" i="18"/>
  <c r="E94" i="18"/>
  <c r="F94" i="18"/>
  <c r="G94" i="18"/>
  <c r="E95" i="18"/>
  <c r="F95" i="18"/>
  <c r="G95" i="18"/>
  <c r="E96" i="18"/>
  <c r="F96" i="18"/>
  <c r="G96" i="18"/>
  <c r="E97" i="18"/>
  <c r="F97" i="18"/>
  <c r="G97" i="18"/>
  <c r="E98" i="18"/>
  <c r="F98" i="18"/>
  <c r="G98" i="18"/>
  <c r="E99" i="18"/>
  <c r="F99" i="18"/>
  <c r="G99" i="18"/>
  <c r="E100" i="18"/>
  <c r="F100" i="18"/>
  <c r="G100" i="18"/>
  <c r="E101" i="18"/>
  <c r="F101" i="18"/>
  <c r="G101" i="18"/>
  <c r="E102" i="18"/>
  <c r="F102" i="18"/>
  <c r="G102" i="18"/>
  <c r="E103" i="18"/>
  <c r="F103" i="18"/>
  <c r="G103" i="18"/>
  <c r="E104" i="18"/>
  <c r="F104" i="18"/>
  <c r="G104" i="18"/>
  <c r="E105" i="18"/>
  <c r="F105" i="18"/>
  <c r="G105" i="18"/>
  <c r="E106" i="18"/>
  <c r="F106" i="18"/>
  <c r="G106" i="18"/>
  <c r="E107" i="18"/>
  <c r="F107" i="18"/>
  <c r="G107" i="18"/>
  <c r="E108" i="18"/>
  <c r="F108" i="18"/>
  <c r="G108" i="18"/>
  <c r="E109" i="18"/>
  <c r="F109" i="18"/>
  <c r="G109" i="18"/>
  <c r="E110" i="18"/>
  <c r="F110" i="18"/>
  <c r="G110" i="18"/>
  <c r="E111" i="18"/>
  <c r="F111" i="18"/>
  <c r="G111" i="18"/>
  <c r="E112" i="18"/>
  <c r="F112" i="18"/>
  <c r="G112" i="18"/>
  <c r="E113" i="18"/>
  <c r="F113" i="18"/>
  <c r="G113" i="18"/>
  <c r="E114" i="18"/>
  <c r="F114" i="18"/>
  <c r="G114" i="18"/>
  <c r="E115" i="18"/>
  <c r="F115" i="18"/>
  <c r="G115" i="18"/>
  <c r="E116" i="18"/>
  <c r="F116" i="18"/>
  <c r="G116" i="18"/>
  <c r="G92" i="18"/>
  <c r="F92" i="18"/>
  <c r="E92" i="18"/>
  <c r="F65" i="18"/>
  <c r="G65" i="18"/>
  <c r="F66" i="18"/>
  <c r="G66" i="18"/>
  <c r="F67" i="18"/>
  <c r="G67" i="18"/>
  <c r="F68" i="18"/>
  <c r="G68" i="18"/>
  <c r="F69" i="18"/>
  <c r="G69" i="18"/>
  <c r="F70" i="18"/>
  <c r="G70" i="18"/>
  <c r="G64" i="18"/>
  <c r="F64" i="18"/>
  <c r="E65" i="18"/>
  <c r="E66" i="18"/>
  <c r="E67" i="18"/>
  <c r="E68" i="18"/>
  <c r="E69" i="18"/>
  <c r="E70" i="18"/>
  <c r="E64" i="18"/>
  <c r="B121" i="18"/>
  <c r="C121" i="18"/>
  <c r="B122" i="18"/>
  <c r="C122" i="18"/>
  <c r="B123" i="18"/>
  <c r="C123" i="18"/>
  <c r="B124" i="18"/>
  <c r="C124" i="18"/>
  <c r="B125" i="18"/>
  <c r="C125" i="18"/>
  <c r="B126" i="18"/>
  <c r="C126" i="18"/>
  <c r="B127" i="18"/>
  <c r="C127" i="18"/>
  <c r="C120" i="18"/>
  <c r="B120" i="18"/>
  <c r="C119" i="18"/>
  <c r="B116" i="18"/>
  <c r="C116" i="18"/>
  <c r="B93" i="18"/>
  <c r="C93" i="18"/>
  <c r="B94" i="18"/>
  <c r="C94" i="18"/>
  <c r="B95" i="18"/>
  <c r="C95" i="18"/>
  <c r="B96" i="18"/>
  <c r="C96" i="18"/>
  <c r="B97" i="18"/>
  <c r="C97" i="18"/>
  <c r="B98" i="18"/>
  <c r="C98" i="18"/>
  <c r="B99" i="18"/>
  <c r="C99" i="18"/>
  <c r="B100" i="18"/>
  <c r="C100" i="18"/>
  <c r="B101" i="18"/>
  <c r="C101" i="18"/>
  <c r="B102" i="18"/>
  <c r="C102" i="18"/>
  <c r="B103" i="18"/>
  <c r="C103" i="18"/>
  <c r="B104" i="18"/>
  <c r="C104" i="18"/>
  <c r="B105" i="18"/>
  <c r="C105" i="18"/>
  <c r="B106" i="18"/>
  <c r="C106" i="18"/>
  <c r="B107" i="18"/>
  <c r="C107" i="18"/>
  <c r="B108" i="18"/>
  <c r="C108" i="18"/>
  <c r="B109" i="18"/>
  <c r="C109" i="18"/>
  <c r="B110" i="18"/>
  <c r="C110" i="18"/>
  <c r="B111" i="18"/>
  <c r="C111" i="18"/>
  <c r="B112" i="18"/>
  <c r="C112" i="18"/>
  <c r="B113" i="18"/>
  <c r="C113" i="18"/>
  <c r="B114" i="18"/>
  <c r="C114" i="18"/>
  <c r="B115" i="18"/>
  <c r="C115" i="18"/>
  <c r="C92" i="18"/>
  <c r="B92" i="18"/>
  <c r="B65" i="18"/>
  <c r="C65" i="18"/>
  <c r="B66" i="18"/>
  <c r="C66" i="18"/>
  <c r="B67" i="18"/>
  <c r="C67" i="18"/>
  <c r="B68" i="18"/>
  <c r="C68" i="18"/>
  <c r="B69" i="18"/>
  <c r="C69" i="18"/>
  <c r="B70" i="18"/>
  <c r="C70" i="18"/>
  <c r="C91" i="18"/>
  <c r="C64" i="18"/>
  <c r="B64" i="18"/>
  <c r="G37" i="18"/>
  <c r="F37" i="18"/>
  <c r="E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37" i="18"/>
  <c r="F144" i="18"/>
  <c r="G144" i="18"/>
  <c r="F145" i="18"/>
  <c r="G145" i="18"/>
  <c r="F146" i="18"/>
  <c r="G146" i="18"/>
  <c r="F147" i="18"/>
  <c r="G147" i="18"/>
  <c r="F148" i="18"/>
  <c r="G148" i="18"/>
  <c r="F149" i="18"/>
  <c r="G149" i="18"/>
  <c r="F150" i="18"/>
  <c r="G150" i="18"/>
  <c r="F151" i="18"/>
  <c r="G151" i="18"/>
  <c r="F152" i="18"/>
  <c r="G152" i="18"/>
  <c r="F153" i="18"/>
  <c r="G153" i="18"/>
  <c r="F154" i="18"/>
  <c r="G154" i="18"/>
  <c r="F155" i="18"/>
  <c r="G155" i="18"/>
  <c r="F156" i="18"/>
  <c r="G156" i="18"/>
  <c r="F157" i="18"/>
  <c r="G157" i="18"/>
  <c r="F158" i="18"/>
  <c r="G158" i="18"/>
  <c r="F159" i="18"/>
  <c r="G159" i="18"/>
  <c r="F160" i="18"/>
  <c r="G160" i="18"/>
  <c r="F161" i="18"/>
  <c r="G161" i="18"/>
  <c r="F162" i="18"/>
  <c r="G162" i="18"/>
  <c r="F163" i="18"/>
  <c r="G163" i="18"/>
  <c r="F164" i="18"/>
  <c r="G164" i="18"/>
  <c r="F165" i="18"/>
  <c r="G165" i="18"/>
  <c r="F166" i="18"/>
  <c r="G166" i="18"/>
  <c r="F167" i="18"/>
  <c r="G167" i="18"/>
  <c r="F168" i="18"/>
  <c r="G168" i="18"/>
  <c r="F169" i="18"/>
  <c r="G169" i="18"/>
  <c r="F170" i="18"/>
  <c r="G170" i="18"/>
  <c r="F171" i="18"/>
  <c r="G171" i="18"/>
  <c r="F173" i="18"/>
  <c r="G173" i="18"/>
  <c r="F174" i="18"/>
  <c r="G174" i="18"/>
  <c r="F175" i="18"/>
  <c r="G175" i="18"/>
  <c r="F176" i="18"/>
  <c r="G176" i="18"/>
  <c r="F177" i="18"/>
  <c r="G177" i="18"/>
  <c r="F178" i="18"/>
  <c r="G178" i="18"/>
  <c r="F179" i="18"/>
  <c r="G179" i="18"/>
  <c r="F180" i="18"/>
  <c r="G180" i="18"/>
  <c r="F181" i="18"/>
  <c r="G181" i="18"/>
  <c r="F182" i="18"/>
  <c r="G182" i="18"/>
  <c r="F183" i="18"/>
  <c r="G183" i="18"/>
  <c r="F184" i="18"/>
  <c r="G184" i="18"/>
  <c r="F185" i="18"/>
  <c r="G185" i="18"/>
  <c r="F186" i="18"/>
  <c r="G186" i="18"/>
  <c r="F187" i="18"/>
  <c r="G187" i="18"/>
  <c r="F188" i="18"/>
  <c r="G188" i="18"/>
  <c r="F189" i="18"/>
  <c r="G189" i="18"/>
  <c r="F191" i="18"/>
  <c r="G191" i="18"/>
  <c r="F192" i="18"/>
  <c r="G192" i="18"/>
  <c r="F193" i="18"/>
  <c r="G193" i="18"/>
  <c r="F194" i="18"/>
  <c r="G194" i="18"/>
  <c r="F195" i="18"/>
  <c r="G195" i="18"/>
  <c r="F196" i="18"/>
  <c r="G196" i="18"/>
  <c r="F197" i="18"/>
  <c r="G197" i="18"/>
  <c r="F198" i="18"/>
  <c r="G198" i="18"/>
  <c r="F199" i="18"/>
  <c r="G199" i="18"/>
  <c r="F200" i="18"/>
  <c r="G200" i="18"/>
  <c r="F201" i="18"/>
  <c r="G201" i="18"/>
  <c r="F202" i="18"/>
  <c r="G202" i="18"/>
  <c r="F203" i="18"/>
  <c r="G203" i="18"/>
  <c r="F204" i="18"/>
  <c r="G204" i="18"/>
  <c r="F205" i="18"/>
  <c r="G205" i="18"/>
  <c r="F206" i="18"/>
  <c r="G206" i="18"/>
  <c r="F207" i="18"/>
  <c r="G207" i="18"/>
  <c r="F208" i="18"/>
  <c r="G208" i="18"/>
  <c r="F209" i="18"/>
  <c r="G209" i="18"/>
  <c r="F210" i="18"/>
  <c r="G210" i="18"/>
  <c r="F211" i="18"/>
  <c r="G211" i="18"/>
  <c r="F212" i="18"/>
  <c r="G212" i="18"/>
  <c r="G213" i="18"/>
  <c r="F214" i="18"/>
  <c r="G214" i="18"/>
  <c r="F215" i="18"/>
  <c r="G215" i="18"/>
  <c r="F216" i="18"/>
  <c r="G216" i="18"/>
  <c r="F217" i="18"/>
  <c r="G217" i="18"/>
  <c r="F218" i="18"/>
  <c r="G218" i="18"/>
  <c r="F219" i="18"/>
  <c r="G219" i="18"/>
  <c r="F220" i="18"/>
  <c r="G220" i="18"/>
  <c r="F221" i="18"/>
  <c r="G221" i="18"/>
  <c r="F222" i="18"/>
  <c r="G222" i="18"/>
  <c r="F223" i="18"/>
  <c r="G223" i="18"/>
  <c r="F224" i="18"/>
  <c r="G224" i="18"/>
  <c r="F225" i="18"/>
  <c r="G225" i="18"/>
  <c r="F226" i="18"/>
  <c r="G226" i="18"/>
  <c r="F227" i="18"/>
  <c r="G227" i="18"/>
  <c r="F228" i="18"/>
  <c r="G228" i="18"/>
  <c r="F229" i="18"/>
  <c r="G229" i="18"/>
  <c r="F230" i="18"/>
  <c r="G230" i="18"/>
  <c r="F231" i="18"/>
  <c r="G231" i="18"/>
  <c r="F232" i="18"/>
  <c r="G232" i="18"/>
  <c r="F233" i="18"/>
  <c r="G233" i="18"/>
  <c r="F234" i="18"/>
  <c r="G234" i="18"/>
  <c r="F235" i="18"/>
  <c r="G235" i="18"/>
  <c r="F236" i="18"/>
  <c r="G236" i="18"/>
  <c r="F238" i="18"/>
  <c r="G238" i="18"/>
  <c r="F239" i="18"/>
  <c r="G239" i="18"/>
  <c r="F240" i="18"/>
  <c r="G240" i="18"/>
  <c r="F241" i="18"/>
  <c r="G241" i="18"/>
  <c r="F242" i="18"/>
  <c r="G242" i="18"/>
  <c r="F243" i="18"/>
  <c r="G243" i="18"/>
  <c r="F244" i="18"/>
  <c r="G244" i="18"/>
  <c r="F245" i="18"/>
  <c r="G245" i="18"/>
  <c r="F246" i="18"/>
  <c r="G246" i="18"/>
  <c r="F247" i="18"/>
  <c r="G247" i="18"/>
  <c r="F248" i="18"/>
  <c r="G248" i="18"/>
  <c r="F249" i="18"/>
  <c r="G249" i="18"/>
  <c r="F250" i="18"/>
  <c r="G250" i="18"/>
  <c r="F251" i="18"/>
  <c r="G251" i="18"/>
  <c r="F252" i="18"/>
  <c r="G252" i="18"/>
  <c r="F253" i="18"/>
  <c r="G253" i="18"/>
  <c r="F254" i="18"/>
  <c r="G254" i="18"/>
  <c r="F255" i="18"/>
  <c r="G255" i="18"/>
  <c r="F256" i="18"/>
  <c r="G256" i="18"/>
  <c r="F257" i="18"/>
  <c r="G257" i="18"/>
  <c r="F258" i="18"/>
  <c r="G258" i="18"/>
  <c r="F259" i="18"/>
  <c r="G259" i="18"/>
  <c r="F260" i="18"/>
  <c r="G260" i="18"/>
  <c r="F262" i="18"/>
  <c r="G262" i="18"/>
  <c r="F263" i="18"/>
  <c r="G263" i="18"/>
  <c r="F264" i="18"/>
  <c r="G264" i="18"/>
  <c r="F265" i="18"/>
  <c r="G265" i="18"/>
  <c r="F266" i="18"/>
  <c r="G266" i="18"/>
  <c r="F267" i="18"/>
  <c r="G267" i="18"/>
  <c r="F268" i="18"/>
  <c r="G268" i="18"/>
  <c r="F269" i="18"/>
  <c r="G269" i="18"/>
  <c r="F270" i="18"/>
  <c r="G270" i="18"/>
  <c r="F271" i="18"/>
  <c r="G271" i="18"/>
  <c r="F272" i="18"/>
  <c r="G272" i="18"/>
  <c r="F273" i="18"/>
  <c r="G273" i="18"/>
  <c r="F274" i="18"/>
  <c r="G274" i="18"/>
  <c r="F275" i="18"/>
  <c r="G275" i="18"/>
  <c r="F276" i="18"/>
  <c r="G276" i="18"/>
  <c r="F277" i="18"/>
  <c r="G277" i="18"/>
  <c r="F278" i="18"/>
  <c r="G278" i="18"/>
  <c r="F279" i="18"/>
  <c r="G279" i="18"/>
  <c r="F280" i="18"/>
  <c r="G280" i="18"/>
  <c r="F281" i="18"/>
  <c r="G281" i="18"/>
  <c r="F282" i="18"/>
  <c r="G282" i="18"/>
  <c r="F283" i="18"/>
  <c r="G283" i="18"/>
  <c r="F284" i="18"/>
  <c r="G284" i="18"/>
  <c r="F285" i="18"/>
  <c r="G285" i="18"/>
  <c r="F286" i="18"/>
  <c r="G286" i="18"/>
  <c r="F288" i="18"/>
  <c r="G288" i="18"/>
  <c r="F289" i="18"/>
  <c r="G289" i="18"/>
  <c r="F290" i="18"/>
  <c r="G290" i="18"/>
  <c r="F291" i="18"/>
  <c r="G291" i="18"/>
  <c r="F292" i="18"/>
  <c r="G292" i="18"/>
  <c r="F293" i="18"/>
  <c r="G293" i="18"/>
  <c r="F294" i="18"/>
  <c r="G294" i="18"/>
  <c r="F295" i="18"/>
  <c r="G295" i="18"/>
  <c r="F296" i="18"/>
  <c r="G296" i="18"/>
  <c r="F297" i="18"/>
  <c r="G297" i="18"/>
  <c r="F298" i="18"/>
  <c r="G298" i="18"/>
  <c r="F299" i="18"/>
  <c r="G299" i="18"/>
  <c r="F300" i="18"/>
  <c r="G300" i="18"/>
  <c r="F306" i="18"/>
  <c r="G306" i="18"/>
  <c r="F307" i="18"/>
  <c r="G307" i="18"/>
  <c r="F308" i="18"/>
  <c r="G308" i="18"/>
  <c r="F309" i="18"/>
  <c r="G309" i="18"/>
  <c r="F310" i="18"/>
  <c r="G310" i="18"/>
  <c r="F311" i="18"/>
  <c r="G311" i="18"/>
  <c r="F312" i="18"/>
  <c r="G312" i="18"/>
  <c r="F313" i="18"/>
  <c r="G313" i="18"/>
  <c r="F314" i="18"/>
  <c r="G314" i="18"/>
  <c r="F315" i="18"/>
  <c r="G315" i="18"/>
  <c r="F316" i="18"/>
  <c r="G316" i="18"/>
  <c r="F317" i="18"/>
  <c r="G317" i="18"/>
  <c r="F318" i="18"/>
  <c r="G318" i="18"/>
  <c r="F319" i="18"/>
  <c r="G319" i="18"/>
  <c r="F320" i="18"/>
  <c r="G320" i="18"/>
  <c r="F321" i="18"/>
  <c r="G321" i="18"/>
  <c r="F322" i="18"/>
  <c r="G322" i="18"/>
  <c r="F323" i="18"/>
  <c r="G323" i="18"/>
  <c r="F324" i="18"/>
  <c r="G324" i="18"/>
  <c r="F325" i="18"/>
  <c r="G325" i="18"/>
  <c r="F326" i="18"/>
  <c r="G326" i="18"/>
  <c r="F327" i="18"/>
  <c r="G327" i="18"/>
  <c r="F328" i="18"/>
  <c r="G328" i="18"/>
  <c r="F329" i="18"/>
  <c r="G329" i="18"/>
  <c r="F330" i="18"/>
  <c r="G330" i="18"/>
  <c r="F331" i="18"/>
  <c r="G331" i="18"/>
  <c r="F332" i="18"/>
  <c r="G332" i="18"/>
  <c r="F333" i="18"/>
  <c r="G333" i="18"/>
  <c r="F335" i="18"/>
  <c r="G335" i="18"/>
  <c r="F336" i="18"/>
  <c r="G336" i="18"/>
  <c r="F337" i="18"/>
  <c r="G337" i="18"/>
  <c r="F338" i="18"/>
  <c r="G338" i="18"/>
  <c r="F339" i="18"/>
  <c r="G339" i="18"/>
  <c r="F340" i="18"/>
  <c r="G340" i="18"/>
  <c r="F341" i="18"/>
  <c r="G341" i="18"/>
  <c r="F342" i="18"/>
  <c r="G342" i="18"/>
  <c r="F343" i="18"/>
  <c r="G343" i="18"/>
  <c r="F344" i="18"/>
  <c r="G344" i="18"/>
  <c r="F345" i="18"/>
  <c r="G345" i="18"/>
  <c r="F346" i="18"/>
  <c r="G346" i="18"/>
  <c r="F347" i="18"/>
  <c r="G347" i="18"/>
  <c r="F348" i="18"/>
  <c r="G348" i="18"/>
  <c r="F349" i="18"/>
  <c r="G349" i="18"/>
  <c r="F350" i="18"/>
  <c r="G350" i="18"/>
  <c r="F354" i="18"/>
  <c r="G354" i="18"/>
  <c r="F355" i="18"/>
  <c r="G355" i="18"/>
  <c r="F356" i="18"/>
  <c r="G356" i="18"/>
  <c r="F357" i="18"/>
  <c r="G357" i="18"/>
  <c r="F358" i="18"/>
  <c r="G358" i="18"/>
  <c r="F359" i="18"/>
  <c r="G359" i="18"/>
  <c r="F360" i="18"/>
  <c r="G360" i="18"/>
  <c r="F361" i="18"/>
  <c r="G361" i="18"/>
  <c r="F362" i="18"/>
  <c r="G362" i="18"/>
  <c r="F363" i="18"/>
  <c r="G363" i="18"/>
  <c r="F365" i="18"/>
  <c r="G365" i="18"/>
  <c r="F366" i="18"/>
  <c r="G366" i="18"/>
  <c r="F367" i="18"/>
  <c r="G367" i="18"/>
  <c r="F368" i="18"/>
  <c r="G368" i="18"/>
  <c r="F369" i="18"/>
  <c r="G369" i="18"/>
  <c r="F370" i="18"/>
  <c r="G370" i="18"/>
  <c r="F371" i="18"/>
  <c r="G371" i="18"/>
  <c r="F372" i="18"/>
  <c r="G372" i="18"/>
  <c r="F373" i="18"/>
  <c r="G373" i="18"/>
  <c r="F374" i="18"/>
  <c r="G374" i="18"/>
  <c r="F375" i="18"/>
  <c r="G375" i="18"/>
  <c r="F376" i="18"/>
  <c r="G376" i="18"/>
  <c r="F377" i="18"/>
  <c r="G377" i="18"/>
  <c r="F378" i="18"/>
  <c r="G378" i="18"/>
  <c r="F379" i="18"/>
  <c r="G379" i="18"/>
  <c r="F380" i="18"/>
  <c r="G380" i="18"/>
  <c r="F381" i="18"/>
  <c r="G381" i="18"/>
  <c r="F382" i="18"/>
  <c r="G382" i="18"/>
  <c r="F383" i="18"/>
  <c r="G383" i="18"/>
  <c r="F384" i="18"/>
  <c r="G384" i="18"/>
  <c r="F385" i="18"/>
  <c r="G385" i="18"/>
  <c r="F386" i="18"/>
  <c r="G386" i="18"/>
  <c r="F387" i="18"/>
  <c r="G387" i="18"/>
  <c r="F388" i="18"/>
  <c r="G388" i="18"/>
  <c r="F389" i="18"/>
  <c r="G389" i="18"/>
  <c r="F390" i="18"/>
  <c r="G390" i="18"/>
  <c r="F391" i="18"/>
  <c r="G391" i="18"/>
  <c r="F392" i="18"/>
  <c r="G392" i="18"/>
  <c r="F394" i="18"/>
  <c r="G394" i="18"/>
  <c r="F395" i="18"/>
  <c r="G395" i="18"/>
  <c r="F396" i="18"/>
  <c r="G396" i="18"/>
  <c r="F397" i="18"/>
  <c r="G397" i="18"/>
  <c r="F398" i="18"/>
  <c r="G398" i="18"/>
  <c r="F399" i="18"/>
  <c r="G399" i="18"/>
  <c r="F400" i="18"/>
  <c r="G400" i="18"/>
  <c r="F401" i="18"/>
  <c r="G401" i="18"/>
  <c r="F402" i="18"/>
  <c r="G402" i="18"/>
  <c r="F403" i="18"/>
  <c r="G403" i="18"/>
  <c r="F404" i="18"/>
  <c r="G404" i="18"/>
  <c r="F405" i="18"/>
  <c r="G405" i="18"/>
  <c r="F406" i="18"/>
  <c r="G406" i="18"/>
  <c r="F407" i="18"/>
  <c r="G407" i="18"/>
  <c r="F408" i="18"/>
  <c r="G408" i="18"/>
  <c r="F409" i="18"/>
  <c r="G409" i="18"/>
  <c r="F410" i="18"/>
  <c r="G410" i="18"/>
  <c r="F411" i="18"/>
  <c r="G411" i="18"/>
  <c r="F412" i="18"/>
  <c r="G412" i="18"/>
  <c r="F413" i="18"/>
  <c r="G413" i="18"/>
  <c r="F414" i="18"/>
  <c r="G414" i="18"/>
  <c r="F415" i="18"/>
  <c r="G415" i="18"/>
  <c r="F416" i="18"/>
  <c r="G416" i="18"/>
  <c r="F418" i="18"/>
  <c r="G418" i="18"/>
  <c r="F419" i="18"/>
  <c r="G419" i="18"/>
  <c r="F420" i="18"/>
  <c r="G420" i="18"/>
  <c r="F421" i="18"/>
  <c r="G421" i="18"/>
  <c r="F422" i="18"/>
  <c r="G422" i="18"/>
  <c r="F423" i="18"/>
  <c r="G423" i="18"/>
  <c r="F424" i="18"/>
  <c r="G424" i="18"/>
  <c r="F425" i="18"/>
  <c r="G425" i="18"/>
  <c r="F426" i="18"/>
  <c r="G426" i="18"/>
  <c r="F427" i="18"/>
  <c r="G427" i="18"/>
  <c r="F428" i="18"/>
  <c r="G428" i="18"/>
  <c r="F429" i="18"/>
  <c r="G429" i="18"/>
  <c r="F430" i="18"/>
  <c r="G430" i="18"/>
  <c r="F431" i="18"/>
  <c r="G431" i="18"/>
  <c r="F435" i="18"/>
  <c r="G435" i="18"/>
  <c r="F436" i="18"/>
  <c r="G436" i="18"/>
  <c r="F437" i="18"/>
  <c r="G437" i="18"/>
  <c r="F438" i="18"/>
  <c r="G438" i="18"/>
  <c r="F439" i="18"/>
  <c r="G439" i="18"/>
  <c r="F440" i="18"/>
  <c r="G440" i="18"/>
  <c r="F441" i="18"/>
  <c r="G441" i="18"/>
  <c r="F442" i="18"/>
  <c r="G442" i="18"/>
  <c r="F443" i="18"/>
  <c r="G443" i="18"/>
  <c r="F444" i="18"/>
  <c r="G444" i="18"/>
  <c r="F445" i="18"/>
  <c r="G445" i="18"/>
  <c r="F446" i="18"/>
  <c r="G446" i="18"/>
  <c r="F447" i="18"/>
  <c r="G447" i="18"/>
  <c r="F448" i="18"/>
  <c r="G448" i="18"/>
  <c r="F449" i="18"/>
  <c r="G449" i="18"/>
  <c r="F450" i="18"/>
  <c r="G450" i="18"/>
  <c r="F451" i="18"/>
  <c r="G451" i="18"/>
  <c r="F452" i="18"/>
  <c r="G452" i="18"/>
  <c r="F453" i="18"/>
  <c r="G453" i="18"/>
  <c r="F454" i="18"/>
  <c r="G454" i="18"/>
  <c r="F455" i="18"/>
  <c r="G455" i="18"/>
  <c r="F456" i="18"/>
  <c r="G456" i="18"/>
  <c r="F457" i="18"/>
  <c r="G457" i="18"/>
  <c r="F458" i="18"/>
  <c r="G458" i="18"/>
  <c r="F459" i="18"/>
  <c r="G459" i="18"/>
  <c r="F460" i="18"/>
  <c r="G460" i="18"/>
  <c r="F461" i="18"/>
  <c r="G461" i="18"/>
  <c r="F462" i="18"/>
  <c r="G462" i="18"/>
  <c r="F463" i="18"/>
  <c r="G463" i="18"/>
  <c r="F466" i="18"/>
  <c r="G466" i="18"/>
  <c r="F467" i="18"/>
  <c r="G467" i="18"/>
  <c r="F468" i="18"/>
  <c r="G468" i="18"/>
  <c r="F469" i="18"/>
  <c r="G469" i="18"/>
  <c r="F470" i="18"/>
  <c r="G470" i="18"/>
  <c r="F471" i="18"/>
  <c r="G471" i="18"/>
  <c r="F472" i="18"/>
  <c r="G472" i="18"/>
  <c r="F473" i="18"/>
  <c r="G473" i="18"/>
  <c r="F474" i="18"/>
  <c r="G474" i="18"/>
  <c r="F475" i="18"/>
  <c r="G475" i="18"/>
  <c r="F476" i="18"/>
  <c r="G476" i="18"/>
  <c r="F477" i="18"/>
  <c r="G477" i="18"/>
  <c r="F478" i="18"/>
  <c r="G478" i="18"/>
  <c r="F479" i="18"/>
  <c r="G479" i="18"/>
  <c r="F480" i="18"/>
  <c r="G480" i="18"/>
  <c r="F481" i="18"/>
  <c r="G481" i="18"/>
  <c r="F482" i="18"/>
  <c r="G482" i="18"/>
  <c r="F483" i="18"/>
  <c r="G483" i="18"/>
  <c r="F484" i="18"/>
  <c r="G484" i="18"/>
  <c r="F485" i="18"/>
  <c r="G485" i="18"/>
  <c r="F486" i="18"/>
  <c r="G486" i="18"/>
  <c r="F487" i="18"/>
  <c r="G487" i="18"/>
  <c r="F488" i="18"/>
  <c r="G488" i="18"/>
  <c r="F489" i="18"/>
  <c r="G489" i="18"/>
  <c r="F491" i="18"/>
  <c r="G491" i="18"/>
  <c r="F492" i="18"/>
  <c r="G492" i="18"/>
  <c r="F493" i="18"/>
  <c r="G493" i="18"/>
  <c r="F494" i="18"/>
  <c r="G494" i="18"/>
  <c r="F495" i="18"/>
  <c r="G495" i="18"/>
  <c r="F496" i="18"/>
  <c r="G496" i="18"/>
  <c r="F497" i="18"/>
  <c r="G497" i="18"/>
  <c r="F498" i="18"/>
  <c r="G498" i="18"/>
  <c r="F499" i="18"/>
  <c r="G499" i="18"/>
  <c r="F500" i="18"/>
  <c r="G500" i="18"/>
  <c r="F501" i="18"/>
  <c r="G501" i="18"/>
  <c r="F502" i="18"/>
  <c r="G502" i="18"/>
  <c r="F503" i="18"/>
  <c r="G503" i="18"/>
  <c r="F504" i="18"/>
  <c r="G504" i="18"/>
  <c r="F505" i="18"/>
  <c r="G505" i="18"/>
  <c r="F506" i="18"/>
  <c r="G506" i="18"/>
  <c r="F507" i="18"/>
  <c r="G507" i="18"/>
  <c r="F508" i="18"/>
  <c r="G508" i="18"/>
  <c r="F509" i="18"/>
  <c r="G509" i="18"/>
  <c r="F510" i="18"/>
  <c r="G510" i="18"/>
  <c r="F511" i="18"/>
  <c r="G511" i="18"/>
  <c r="F512" i="18"/>
  <c r="G512" i="18"/>
  <c r="F513" i="18"/>
  <c r="G513" i="18"/>
  <c r="F514" i="18"/>
  <c r="G514" i="18"/>
  <c r="F515" i="18"/>
  <c r="G515" i="18"/>
  <c r="F516" i="18"/>
  <c r="G516" i="18"/>
  <c r="F517" i="18"/>
  <c r="G517" i="18"/>
  <c r="F518" i="18"/>
  <c r="G518" i="18"/>
  <c r="F519" i="18"/>
  <c r="G519" i="18"/>
  <c r="F520" i="18"/>
  <c r="G520" i="18"/>
  <c r="F521" i="18"/>
  <c r="G521" i="18"/>
  <c r="F522" i="18"/>
  <c r="G522" i="18"/>
  <c r="F523" i="18"/>
  <c r="G523" i="18"/>
  <c r="F526" i="18"/>
  <c r="G526" i="18"/>
  <c r="F527" i="18"/>
  <c r="G527" i="18"/>
  <c r="F528" i="18"/>
  <c r="G528" i="18"/>
  <c r="F529" i="18"/>
  <c r="G529" i="18"/>
  <c r="F530" i="18"/>
  <c r="G530" i="18"/>
  <c r="F531" i="18"/>
  <c r="G531" i="18"/>
  <c r="F532" i="18"/>
  <c r="G532" i="18"/>
  <c r="F533" i="18"/>
  <c r="G533" i="18"/>
  <c r="F534" i="18"/>
  <c r="G534" i="18"/>
  <c r="F535" i="18"/>
  <c r="G535" i="18"/>
  <c r="F536" i="18"/>
  <c r="G536" i="18"/>
  <c r="F537" i="18"/>
  <c r="G537" i="18"/>
  <c r="F538" i="18"/>
  <c r="G538" i="18"/>
  <c r="F539" i="18"/>
  <c r="G539" i="18"/>
  <c r="F540" i="18"/>
  <c r="G540" i="18"/>
  <c r="F541" i="18"/>
  <c r="G541" i="18"/>
  <c r="F542" i="18"/>
  <c r="G542" i="18"/>
  <c r="F543" i="18"/>
  <c r="G543" i="18"/>
  <c r="F544" i="18"/>
  <c r="G544" i="18"/>
  <c r="F545" i="18"/>
  <c r="G545" i="18"/>
  <c r="F546" i="18"/>
  <c r="G546" i="18"/>
  <c r="F547" i="18"/>
  <c r="G547" i="18"/>
  <c r="F548" i="18"/>
  <c r="G548" i="18"/>
  <c r="F549" i="18"/>
  <c r="G549" i="18"/>
  <c r="F550" i="18"/>
  <c r="G550" i="18"/>
  <c r="F551" i="18"/>
  <c r="G551" i="18"/>
  <c r="F552" i="18"/>
  <c r="G552" i="18"/>
  <c r="F553" i="18"/>
  <c r="G553" i="18"/>
  <c r="F554" i="18"/>
  <c r="G554" i="18"/>
  <c r="F555" i="18"/>
  <c r="G555" i="18"/>
  <c r="F556" i="18"/>
  <c r="G556" i="18"/>
  <c r="F559" i="18"/>
  <c r="G559" i="18"/>
  <c r="F560" i="18"/>
  <c r="G560" i="18"/>
  <c r="F561" i="18"/>
  <c r="G561" i="18"/>
  <c r="F562" i="18"/>
  <c r="G562" i="18"/>
  <c r="F563" i="18"/>
  <c r="G563" i="18"/>
  <c r="F564" i="18"/>
  <c r="G564" i="18"/>
  <c r="F565" i="18"/>
  <c r="G565" i="18"/>
  <c r="F566" i="18"/>
  <c r="G566" i="18"/>
  <c r="F567" i="18"/>
  <c r="G567" i="18"/>
  <c r="F568" i="18"/>
  <c r="G568" i="18"/>
  <c r="F569" i="18"/>
  <c r="G569" i="18"/>
  <c r="F570" i="18"/>
  <c r="G570" i="18"/>
  <c r="F571" i="18"/>
  <c r="G571" i="18"/>
  <c r="F572" i="18"/>
  <c r="G572" i="18"/>
  <c r="F573" i="18"/>
  <c r="G573" i="18"/>
  <c r="F574" i="18"/>
  <c r="G574" i="18"/>
  <c r="F575" i="18"/>
  <c r="G575" i="18"/>
  <c r="F576" i="18"/>
  <c r="G576" i="18"/>
  <c r="F579" i="18"/>
  <c r="G579" i="18"/>
  <c r="F580" i="18"/>
  <c r="G580" i="18"/>
  <c r="F581" i="18"/>
  <c r="G581" i="18"/>
  <c r="F582" i="18"/>
  <c r="G582" i="18"/>
  <c r="F583" i="18"/>
  <c r="G583" i="18"/>
  <c r="F584" i="18"/>
  <c r="G584" i="18"/>
  <c r="F585" i="18"/>
  <c r="G585" i="18"/>
  <c r="F586" i="18"/>
  <c r="G586" i="18"/>
  <c r="F587" i="18"/>
  <c r="G587" i="18"/>
  <c r="F588" i="18"/>
  <c r="G588" i="18"/>
  <c r="F589" i="18"/>
  <c r="G589" i="18"/>
  <c r="F590" i="18"/>
  <c r="G590" i="18"/>
  <c r="F591" i="18"/>
  <c r="G591" i="18"/>
  <c r="F592" i="18"/>
  <c r="G592" i="18"/>
  <c r="F593" i="18"/>
  <c r="G593" i="18"/>
  <c r="F594" i="18"/>
  <c r="G594" i="18"/>
  <c r="F595" i="18"/>
  <c r="G595" i="18"/>
  <c r="F596" i="18"/>
  <c r="G596" i="18"/>
  <c r="F597" i="18"/>
  <c r="G597" i="18"/>
  <c r="F598" i="18"/>
  <c r="G598" i="18"/>
  <c r="F600" i="18"/>
  <c r="G600" i="18"/>
  <c r="F601" i="18"/>
  <c r="G601" i="18"/>
  <c r="F602" i="18"/>
  <c r="G602" i="18"/>
  <c r="F603" i="18"/>
  <c r="G603" i="18"/>
  <c r="F604" i="18"/>
  <c r="G604" i="18"/>
  <c r="F605" i="18"/>
  <c r="G605" i="18"/>
  <c r="F606" i="18"/>
  <c r="G606" i="18"/>
  <c r="F607" i="18"/>
  <c r="G607" i="18"/>
  <c r="F608" i="18"/>
  <c r="G608" i="18"/>
  <c r="F609" i="18"/>
  <c r="G609" i="18"/>
  <c r="F610" i="18"/>
  <c r="G610" i="18"/>
  <c r="F611" i="18"/>
  <c r="G611" i="18"/>
  <c r="F612" i="18"/>
  <c r="G612" i="18"/>
  <c r="F613" i="18"/>
  <c r="G613" i="18"/>
  <c r="F614" i="18"/>
  <c r="G614" i="18"/>
  <c r="F615" i="18"/>
  <c r="G615" i="18"/>
  <c r="F616" i="18"/>
  <c r="G616" i="18"/>
  <c r="F618" i="18"/>
  <c r="G618" i="18"/>
  <c r="F619" i="18"/>
  <c r="G619" i="18"/>
  <c r="F620" i="18"/>
  <c r="G620" i="18"/>
  <c r="F621" i="18"/>
  <c r="G621" i="18"/>
  <c r="F622" i="18"/>
  <c r="G622" i="18"/>
  <c r="F623" i="18"/>
  <c r="G623" i="18"/>
  <c r="F624" i="18"/>
  <c r="G624" i="18"/>
  <c r="F625" i="18"/>
  <c r="G625" i="18"/>
  <c r="F626" i="18"/>
  <c r="G626" i="18"/>
  <c r="F627" i="18"/>
  <c r="G627" i="18"/>
  <c r="F628" i="18"/>
  <c r="G628" i="18"/>
  <c r="F629" i="18"/>
  <c r="G629" i="18"/>
  <c r="F630" i="18"/>
  <c r="G630" i="18"/>
  <c r="F631" i="18"/>
  <c r="G631" i="18"/>
  <c r="F632" i="18"/>
  <c r="G632" i="18"/>
  <c r="F633" i="18"/>
  <c r="G633" i="18"/>
  <c r="F634" i="18"/>
  <c r="G634" i="18"/>
  <c r="F635" i="18"/>
  <c r="G635" i="18"/>
  <c r="F636" i="18"/>
  <c r="G636" i="18"/>
  <c r="F637" i="18"/>
  <c r="G637" i="18"/>
  <c r="F638" i="18"/>
  <c r="G638" i="18"/>
  <c r="F639" i="18"/>
  <c r="G639" i="18"/>
  <c r="F640" i="18"/>
  <c r="G640" i="18"/>
  <c r="F641" i="18"/>
  <c r="G641" i="18"/>
  <c r="F642" i="18"/>
  <c r="G642" i="18"/>
  <c r="F643" i="18"/>
  <c r="G643" i="18"/>
  <c r="F644" i="18"/>
  <c r="G644" i="18"/>
  <c r="F645" i="18"/>
  <c r="G645" i="18"/>
  <c r="F646" i="18"/>
  <c r="G646" i="18"/>
  <c r="F647" i="18"/>
  <c r="G647" i="18"/>
  <c r="F648" i="18"/>
  <c r="G648" i="18"/>
  <c r="F649" i="18"/>
  <c r="G649" i="18"/>
  <c r="F650" i="18"/>
  <c r="G650" i="18"/>
  <c r="F651" i="18"/>
  <c r="G651" i="18"/>
  <c r="F652" i="18"/>
  <c r="G652" i="18"/>
  <c r="F653" i="18"/>
  <c r="G653" i="18"/>
  <c r="F654" i="18"/>
  <c r="G654" i="18"/>
  <c r="F656" i="18"/>
  <c r="G656" i="18"/>
  <c r="F657" i="18"/>
  <c r="G657" i="18"/>
  <c r="F658" i="18"/>
  <c r="G658" i="18"/>
  <c r="F659" i="18"/>
  <c r="G659" i="18"/>
  <c r="F660" i="18"/>
  <c r="G660" i="18"/>
  <c r="F661" i="18"/>
  <c r="G661" i="18"/>
  <c r="F662" i="18"/>
  <c r="G662" i="18"/>
  <c r="F663" i="18"/>
  <c r="G663" i="18"/>
  <c r="F664" i="18"/>
  <c r="G664" i="18"/>
  <c r="F665" i="18"/>
  <c r="G665" i="18"/>
  <c r="F666" i="18"/>
  <c r="G666" i="18"/>
  <c r="F668" i="18"/>
  <c r="G668" i="18"/>
  <c r="F669" i="18"/>
  <c r="G669" i="18"/>
  <c r="F670" i="18"/>
  <c r="G670" i="18"/>
  <c r="F671" i="18"/>
  <c r="G671" i="18"/>
  <c r="F672" i="18"/>
  <c r="G672" i="18"/>
  <c r="F673" i="18"/>
  <c r="G673" i="18"/>
  <c r="F674" i="18"/>
  <c r="G674" i="18"/>
  <c r="F675" i="18"/>
  <c r="G675" i="18"/>
  <c r="F677" i="18"/>
  <c r="G677" i="18"/>
  <c r="F678" i="18"/>
  <c r="G678" i="18"/>
  <c r="F679" i="18"/>
  <c r="G679" i="18"/>
  <c r="F680" i="18"/>
  <c r="G680" i="18"/>
  <c r="F681" i="18"/>
  <c r="G681" i="18"/>
  <c r="F682" i="18"/>
  <c r="G682" i="18"/>
  <c r="F683" i="18"/>
  <c r="G683" i="18"/>
  <c r="F684" i="18"/>
  <c r="G684" i="18"/>
  <c r="F685" i="18"/>
  <c r="G685" i="18"/>
  <c r="F686" i="18"/>
  <c r="G686" i="18"/>
  <c r="F687" i="18"/>
  <c r="G687" i="18"/>
  <c r="F688" i="18"/>
  <c r="G688" i="18"/>
  <c r="F689" i="18"/>
  <c r="G689" i="18"/>
  <c r="F690" i="18"/>
  <c r="G690" i="18"/>
  <c r="F691" i="18"/>
  <c r="G691" i="18"/>
  <c r="F692" i="18"/>
  <c r="G692" i="18"/>
  <c r="F693" i="18"/>
  <c r="G693" i="18"/>
  <c r="F694" i="18"/>
  <c r="G694" i="18"/>
  <c r="F695" i="18"/>
  <c r="G695" i="18"/>
  <c r="F696" i="18"/>
  <c r="G696" i="18"/>
  <c r="F697" i="18"/>
  <c r="G697" i="18"/>
  <c r="F699" i="18"/>
  <c r="G699" i="18"/>
  <c r="F700" i="18"/>
  <c r="G700" i="18"/>
  <c r="F701" i="18"/>
  <c r="G701" i="18"/>
  <c r="F702" i="18"/>
  <c r="G702" i="18"/>
  <c r="F703" i="18"/>
  <c r="G703" i="18"/>
  <c r="F704" i="18"/>
  <c r="G704" i="18"/>
  <c r="F705" i="18"/>
  <c r="G705" i="18"/>
  <c r="F706" i="18"/>
  <c r="G706" i="18"/>
  <c r="F707" i="18"/>
  <c r="G707" i="18"/>
  <c r="F708" i="18"/>
  <c r="G708" i="18"/>
  <c r="F709" i="18"/>
  <c r="G709" i="18"/>
  <c r="F710" i="18"/>
  <c r="G710" i="18"/>
  <c r="F711" i="18"/>
  <c r="G711" i="18"/>
  <c r="F712" i="18"/>
  <c r="G712" i="18"/>
  <c r="F713" i="18"/>
  <c r="G713" i="18"/>
  <c r="F714" i="18"/>
  <c r="G714" i="18"/>
  <c r="F715" i="18"/>
  <c r="G715" i="18"/>
  <c r="F716" i="18"/>
  <c r="G716" i="18"/>
  <c r="F717" i="18"/>
  <c r="G717" i="18"/>
  <c r="F718" i="18"/>
  <c r="G718" i="18"/>
  <c r="F719" i="18"/>
  <c r="G719" i="18"/>
  <c r="F720" i="18"/>
  <c r="G720" i="18"/>
  <c r="F721" i="18"/>
  <c r="G721" i="18"/>
  <c r="F723" i="18"/>
  <c r="G723" i="18"/>
  <c r="F724" i="18"/>
  <c r="G724" i="18"/>
  <c r="F725" i="18"/>
  <c r="G725" i="18"/>
  <c r="F726" i="18"/>
  <c r="G726" i="18"/>
  <c r="F727" i="18"/>
  <c r="G727" i="18"/>
  <c r="F728" i="18"/>
  <c r="G728" i="18"/>
  <c r="F729" i="18"/>
  <c r="G729" i="18"/>
  <c r="F730" i="18"/>
  <c r="G730" i="18"/>
  <c r="F731" i="18"/>
  <c r="G731" i="18"/>
  <c r="F732" i="18"/>
  <c r="G732" i="18"/>
  <c r="F733" i="18"/>
  <c r="G733" i="18"/>
  <c r="F734" i="18"/>
  <c r="G734" i="18"/>
  <c r="F735" i="18"/>
  <c r="G735" i="18"/>
  <c r="F736" i="18"/>
  <c r="G736" i="18"/>
  <c r="F737" i="18"/>
  <c r="G737" i="18"/>
  <c r="F739" i="18"/>
  <c r="G739" i="18"/>
  <c r="F740" i="18"/>
  <c r="G740" i="18"/>
  <c r="F741" i="18"/>
  <c r="G741" i="18"/>
  <c r="F742" i="18"/>
  <c r="G742" i="18"/>
  <c r="F743" i="18"/>
  <c r="G743" i="18"/>
  <c r="F744" i="18"/>
  <c r="G744" i="18"/>
  <c r="F745" i="18"/>
  <c r="G745" i="18"/>
  <c r="F746" i="18"/>
  <c r="G746" i="18"/>
  <c r="F747" i="18"/>
  <c r="G747" i="18"/>
  <c r="F748" i="18"/>
  <c r="G748" i="18"/>
  <c r="F749" i="18"/>
  <c r="G749" i="18"/>
  <c r="F750" i="18"/>
  <c r="G750" i="18"/>
  <c r="F751" i="18"/>
  <c r="G751" i="18"/>
  <c r="F752" i="18"/>
  <c r="G752" i="18"/>
  <c r="F753" i="18"/>
  <c r="G753" i="18"/>
  <c r="F754" i="18"/>
  <c r="G754" i="18"/>
  <c r="F755" i="18"/>
  <c r="G755" i="18"/>
  <c r="F756" i="18"/>
  <c r="G756" i="18"/>
  <c r="F757" i="18"/>
  <c r="G757" i="18"/>
  <c r="F758" i="18"/>
  <c r="G758" i="18"/>
  <c r="F759" i="18"/>
  <c r="G759" i="18"/>
  <c r="F760" i="18"/>
  <c r="G760" i="18"/>
  <c r="F761" i="18"/>
  <c r="G761" i="18"/>
  <c r="G143" i="18"/>
  <c r="F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4" i="18"/>
  <c r="E355" i="18"/>
  <c r="E356" i="18"/>
  <c r="E357" i="18"/>
  <c r="E358" i="18"/>
  <c r="E359" i="18"/>
  <c r="E360" i="18"/>
  <c r="E361" i="18"/>
  <c r="E362" i="18"/>
  <c r="E363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6" i="18"/>
  <c r="E527" i="18"/>
  <c r="E528" i="18"/>
  <c r="E529" i="18"/>
  <c r="E530" i="18"/>
  <c r="E531" i="18"/>
  <c r="E532" i="18"/>
  <c r="E533" i="18"/>
  <c r="E534" i="18"/>
  <c r="E535" i="18"/>
  <c r="E536" i="18"/>
  <c r="E537" i="18"/>
  <c r="E538" i="18"/>
  <c r="E539" i="18"/>
  <c r="E540" i="18"/>
  <c r="E541" i="18"/>
  <c r="E542" i="18"/>
  <c r="E543" i="18"/>
  <c r="E544" i="18"/>
  <c r="E545" i="18"/>
  <c r="E546" i="18"/>
  <c r="E547" i="18"/>
  <c r="E548" i="18"/>
  <c r="E549" i="18"/>
  <c r="E550" i="18"/>
  <c r="E551" i="18"/>
  <c r="E552" i="18"/>
  <c r="E553" i="18"/>
  <c r="E554" i="18"/>
  <c r="E555" i="18"/>
  <c r="E556" i="18"/>
  <c r="E559" i="18"/>
  <c r="E560" i="18"/>
  <c r="E561" i="18"/>
  <c r="E562" i="18"/>
  <c r="E563" i="18"/>
  <c r="E564" i="18"/>
  <c r="E565" i="18"/>
  <c r="E566" i="18"/>
  <c r="E567" i="18"/>
  <c r="E568" i="18"/>
  <c r="E569" i="18"/>
  <c r="E570" i="18"/>
  <c r="E571" i="18"/>
  <c r="E572" i="18"/>
  <c r="E573" i="18"/>
  <c r="E574" i="18"/>
  <c r="E575" i="18"/>
  <c r="E576" i="18"/>
  <c r="E579" i="18"/>
  <c r="E580" i="18"/>
  <c r="E581" i="18"/>
  <c r="E582" i="18"/>
  <c r="E583" i="18"/>
  <c r="E584" i="18"/>
  <c r="E585" i="18"/>
  <c r="E586" i="18"/>
  <c r="E587" i="18"/>
  <c r="E588" i="18"/>
  <c r="E589" i="18"/>
  <c r="E590" i="18"/>
  <c r="E591" i="18"/>
  <c r="E592" i="18"/>
  <c r="E593" i="18"/>
  <c r="E594" i="18"/>
  <c r="E595" i="18"/>
  <c r="E596" i="18"/>
  <c r="E597" i="18"/>
  <c r="E598" i="18"/>
  <c r="E600" i="18"/>
  <c r="E601" i="18"/>
  <c r="E602" i="18"/>
  <c r="E603" i="18"/>
  <c r="E604" i="18"/>
  <c r="E605" i="18"/>
  <c r="E606" i="18"/>
  <c r="E607" i="18"/>
  <c r="E608" i="18"/>
  <c r="E609" i="18"/>
  <c r="E610" i="18"/>
  <c r="E611" i="18"/>
  <c r="E612" i="18"/>
  <c r="E613" i="18"/>
  <c r="E614" i="18"/>
  <c r="E615" i="18"/>
  <c r="E616" i="18"/>
  <c r="E618" i="18"/>
  <c r="E619" i="18"/>
  <c r="E620" i="18"/>
  <c r="E621" i="18"/>
  <c r="E622" i="18"/>
  <c r="E623" i="18"/>
  <c r="E624" i="18"/>
  <c r="E625" i="18"/>
  <c r="E626" i="18"/>
  <c r="E627" i="18"/>
  <c r="E628" i="18"/>
  <c r="E629" i="18"/>
  <c r="E630" i="18"/>
  <c r="E631" i="18"/>
  <c r="E632" i="18"/>
  <c r="E633" i="18"/>
  <c r="E634" i="18"/>
  <c r="E635" i="18"/>
  <c r="E636" i="18"/>
  <c r="E637" i="18"/>
  <c r="E638" i="18"/>
  <c r="E639" i="18"/>
  <c r="E640" i="18"/>
  <c r="E641" i="18"/>
  <c r="E642" i="18"/>
  <c r="E643" i="18"/>
  <c r="E644" i="18"/>
  <c r="E645" i="18"/>
  <c r="E646" i="18"/>
  <c r="E647" i="18"/>
  <c r="E648" i="18"/>
  <c r="E649" i="18"/>
  <c r="E650" i="18"/>
  <c r="E651" i="18"/>
  <c r="E652" i="18"/>
  <c r="E653" i="18"/>
  <c r="E654" i="18"/>
  <c r="E656" i="18"/>
  <c r="E657" i="18"/>
  <c r="E658" i="18"/>
  <c r="E659" i="18"/>
  <c r="E660" i="18"/>
  <c r="E661" i="18"/>
  <c r="E662" i="18"/>
  <c r="E663" i="18"/>
  <c r="E664" i="18"/>
  <c r="E665" i="18"/>
  <c r="E666" i="18"/>
  <c r="E668" i="18"/>
  <c r="E669" i="18"/>
  <c r="E670" i="18"/>
  <c r="E671" i="18"/>
  <c r="E672" i="18"/>
  <c r="E673" i="18"/>
  <c r="E674" i="18"/>
  <c r="E675" i="18"/>
  <c r="E677" i="18"/>
  <c r="E678" i="18"/>
  <c r="E679" i="18"/>
  <c r="E680" i="18"/>
  <c r="E681" i="18"/>
  <c r="E682" i="18"/>
  <c r="E683" i="18"/>
  <c r="E684" i="18"/>
  <c r="E685" i="18"/>
  <c r="E686" i="18"/>
  <c r="E687" i="18"/>
  <c r="E688" i="18"/>
  <c r="E689" i="18"/>
  <c r="E690" i="18"/>
  <c r="E691" i="18"/>
  <c r="E692" i="18"/>
  <c r="E693" i="18"/>
  <c r="E694" i="18"/>
  <c r="E695" i="18"/>
  <c r="E696" i="18"/>
  <c r="E697" i="18"/>
  <c r="E699" i="18"/>
  <c r="E700" i="18"/>
  <c r="E701" i="18"/>
  <c r="E702" i="18"/>
  <c r="E703" i="18"/>
  <c r="E704" i="18"/>
  <c r="E705" i="18"/>
  <c r="E706" i="18"/>
  <c r="E707" i="18"/>
  <c r="E708" i="18"/>
  <c r="E709" i="18"/>
  <c r="E710" i="18"/>
  <c r="E711" i="18"/>
  <c r="E712" i="18"/>
  <c r="E713" i="18"/>
  <c r="E714" i="18"/>
  <c r="E715" i="18"/>
  <c r="E716" i="18"/>
  <c r="E717" i="18"/>
  <c r="E718" i="18"/>
  <c r="E719" i="18"/>
  <c r="E720" i="18"/>
  <c r="E721" i="18"/>
  <c r="E723" i="18"/>
  <c r="E724" i="18"/>
  <c r="E725" i="18"/>
  <c r="E726" i="18"/>
  <c r="E727" i="18"/>
  <c r="E728" i="18"/>
  <c r="E729" i="18"/>
  <c r="E730" i="18"/>
  <c r="E731" i="18"/>
  <c r="E732" i="18"/>
  <c r="E733" i="18"/>
  <c r="E734" i="18"/>
  <c r="E735" i="18"/>
  <c r="E736" i="18"/>
  <c r="E737" i="18"/>
  <c r="E739" i="18"/>
  <c r="E740" i="18"/>
  <c r="E741" i="18"/>
  <c r="E742" i="18"/>
  <c r="E743" i="18"/>
  <c r="E744" i="18"/>
  <c r="E745" i="18"/>
  <c r="E746" i="18"/>
  <c r="E747" i="18"/>
  <c r="E748" i="18"/>
  <c r="E749" i="18"/>
  <c r="E750" i="18"/>
  <c r="E751" i="18"/>
  <c r="E752" i="18"/>
  <c r="E753" i="18"/>
  <c r="E754" i="18"/>
  <c r="E755" i="18"/>
  <c r="E756" i="18"/>
  <c r="E757" i="18"/>
  <c r="E758" i="18"/>
  <c r="E759" i="18"/>
  <c r="E760" i="18"/>
  <c r="E761" i="18"/>
  <c r="E143" i="18"/>
  <c r="B144" i="18"/>
  <c r="C144" i="18"/>
  <c r="B145" i="18"/>
  <c r="C145" i="18"/>
  <c r="B146" i="18"/>
  <c r="C146" i="18"/>
  <c r="B147" i="18"/>
  <c r="C147" i="18"/>
  <c r="B148" i="18"/>
  <c r="C148" i="18"/>
  <c r="B149" i="18"/>
  <c r="C149" i="18"/>
  <c r="B150" i="18"/>
  <c r="C150" i="18"/>
  <c r="B151" i="18"/>
  <c r="C151" i="18"/>
  <c r="B152" i="18"/>
  <c r="C152" i="18"/>
  <c r="B153" i="18"/>
  <c r="C153" i="18"/>
  <c r="B154" i="18"/>
  <c r="C154" i="18"/>
  <c r="B155" i="18"/>
  <c r="C155" i="18"/>
  <c r="B156" i="18"/>
  <c r="C156" i="18"/>
  <c r="B157" i="18"/>
  <c r="C157" i="18"/>
  <c r="B158" i="18"/>
  <c r="C158" i="18"/>
  <c r="B159" i="18"/>
  <c r="C159" i="18"/>
  <c r="B160" i="18"/>
  <c r="C160" i="18"/>
  <c r="B161" i="18"/>
  <c r="C161" i="18"/>
  <c r="B162" i="18"/>
  <c r="C162" i="18"/>
  <c r="B163" i="18"/>
  <c r="C163" i="18"/>
  <c r="B164" i="18"/>
  <c r="C164" i="18"/>
  <c r="B165" i="18"/>
  <c r="C165" i="18"/>
  <c r="B166" i="18"/>
  <c r="C166" i="18"/>
  <c r="B167" i="18"/>
  <c r="C167" i="18"/>
  <c r="B168" i="18"/>
  <c r="C168" i="18"/>
  <c r="B169" i="18"/>
  <c r="C169" i="18"/>
  <c r="B170" i="18"/>
  <c r="C170" i="18"/>
  <c r="B171" i="18"/>
  <c r="C171" i="18"/>
  <c r="B173" i="18"/>
  <c r="C173" i="18"/>
  <c r="B174" i="18"/>
  <c r="C174" i="18"/>
  <c r="B175" i="18"/>
  <c r="C175" i="18"/>
  <c r="B176" i="18"/>
  <c r="C176" i="18"/>
  <c r="B177" i="18"/>
  <c r="C177" i="18"/>
  <c r="B178" i="18"/>
  <c r="C178" i="18"/>
  <c r="B179" i="18"/>
  <c r="C179" i="18"/>
  <c r="B180" i="18"/>
  <c r="C180" i="18"/>
  <c r="B181" i="18"/>
  <c r="C181" i="18"/>
  <c r="B182" i="18"/>
  <c r="C182" i="18"/>
  <c r="B183" i="18"/>
  <c r="C183" i="18"/>
  <c r="B184" i="18"/>
  <c r="C184" i="18"/>
  <c r="B185" i="18"/>
  <c r="C185" i="18"/>
  <c r="B186" i="18"/>
  <c r="C186" i="18"/>
  <c r="B187" i="18"/>
  <c r="C187" i="18"/>
  <c r="B188" i="18"/>
  <c r="C188" i="18"/>
  <c r="B189" i="18"/>
  <c r="C189" i="18"/>
  <c r="B191" i="18"/>
  <c r="C191" i="18"/>
  <c r="B192" i="18"/>
  <c r="C192" i="18"/>
  <c r="B193" i="18"/>
  <c r="C193" i="18"/>
  <c r="B194" i="18"/>
  <c r="C194" i="18"/>
  <c r="B195" i="18"/>
  <c r="C195" i="18"/>
  <c r="B196" i="18"/>
  <c r="C196" i="18"/>
  <c r="B197" i="18"/>
  <c r="C197" i="18"/>
  <c r="B198" i="18"/>
  <c r="C198" i="18"/>
  <c r="B199" i="18"/>
  <c r="C199" i="18"/>
  <c r="B200" i="18"/>
  <c r="C200" i="18"/>
  <c r="B201" i="18"/>
  <c r="C201" i="18"/>
  <c r="B202" i="18"/>
  <c r="C202" i="18"/>
  <c r="B203" i="18"/>
  <c r="C203" i="18"/>
  <c r="B204" i="18"/>
  <c r="C204" i="18"/>
  <c r="B205" i="18"/>
  <c r="C205" i="18"/>
  <c r="B206" i="18"/>
  <c r="C206" i="18"/>
  <c r="B207" i="18"/>
  <c r="C207" i="18"/>
  <c r="B208" i="18"/>
  <c r="C208" i="18"/>
  <c r="B209" i="18"/>
  <c r="C209" i="18"/>
  <c r="B210" i="18"/>
  <c r="C210" i="18"/>
  <c r="B211" i="18"/>
  <c r="C211" i="18"/>
  <c r="B212" i="18"/>
  <c r="C212" i="18"/>
  <c r="B213" i="18"/>
  <c r="C213" i="18"/>
  <c r="B214" i="18"/>
  <c r="C214" i="18"/>
  <c r="B215" i="18"/>
  <c r="C215" i="18"/>
  <c r="B216" i="18"/>
  <c r="C216" i="18"/>
  <c r="B217" i="18"/>
  <c r="C217" i="18"/>
  <c r="B218" i="18"/>
  <c r="C218" i="18"/>
  <c r="B219" i="18"/>
  <c r="C219" i="18"/>
  <c r="B220" i="18"/>
  <c r="C220" i="18"/>
  <c r="B221" i="18"/>
  <c r="C221" i="18"/>
  <c r="B222" i="18"/>
  <c r="C222" i="18"/>
  <c r="B223" i="18"/>
  <c r="C223" i="18"/>
  <c r="B224" i="18"/>
  <c r="C224" i="18"/>
  <c r="B225" i="18"/>
  <c r="C225" i="18"/>
  <c r="B226" i="18"/>
  <c r="C226" i="18"/>
  <c r="B227" i="18"/>
  <c r="C227" i="18"/>
  <c r="B228" i="18"/>
  <c r="C228" i="18"/>
  <c r="B229" i="18"/>
  <c r="C229" i="18"/>
  <c r="B230" i="18"/>
  <c r="C230" i="18"/>
  <c r="B231" i="18"/>
  <c r="C231" i="18"/>
  <c r="B232" i="18"/>
  <c r="C232" i="18"/>
  <c r="B233" i="18"/>
  <c r="C233" i="18"/>
  <c r="B234" i="18"/>
  <c r="C234" i="18"/>
  <c r="B235" i="18"/>
  <c r="C235" i="18"/>
  <c r="B236" i="18"/>
  <c r="C236" i="18"/>
  <c r="B238" i="18"/>
  <c r="C238" i="18"/>
  <c r="B239" i="18"/>
  <c r="C239" i="18"/>
  <c r="B240" i="18"/>
  <c r="C240" i="18"/>
  <c r="B241" i="18"/>
  <c r="C241" i="18"/>
  <c r="B242" i="18"/>
  <c r="C242" i="18"/>
  <c r="B243" i="18"/>
  <c r="C243" i="18"/>
  <c r="B244" i="18"/>
  <c r="C244" i="18"/>
  <c r="B245" i="18"/>
  <c r="C245" i="18"/>
  <c r="B246" i="18"/>
  <c r="C246" i="18"/>
  <c r="B247" i="18"/>
  <c r="C247" i="18"/>
  <c r="B248" i="18"/>
  <c r="C248" i="18"/>
  <c r="B249" i="18"/>
  <c r="C249" i="18"/>
  <c r="B250" i="18"/>
  <c r="C250" i="18"/>
  <c r="B251" i="18"/>
  <c r="C251" i="18"/>
  <c r="B252" i="18"/>
  <c r="C252" i="18"/>
  <c r="B253" i="18"/>
  <c r="C253" i="18"/>
  <c r="B254" i="18"/>
  <c r="C254" i="18"/>
  <c r="B255" i="18"/>
  <c r="C255" i="18"/>
  <c r="B256" i="18"/>
  <c r="C256" i="18"/>
  <c r="B257" i="18"/>
  <c r="C257" i="18"/>
  <c r="B258" i="18"/>
  <c r="C258" i="18"/>
  <c r="B259" i="18"/>
  <c r="C259" i="18"/>
  <c r="B260" i="18"/>
  <c r="C260" i="18"/>
  <c r="B262" i="18"/>
  <c r="C262" i="18"/>
  <c r="B263" i="18"/>
  <c r="C263" i="18"/>
  <c r="B264" i="18"/>
  <c r="C264" i="18"/>
  <c r="B265" i="18"/>
  <c r="C265" i="18"/>
  <c r="B266" i="18"/>
  <c r="C266" i="18"/>
  <c r="B267" i="18"/>
  <c r="C267" i="18"/>
  <c r="B268" i="18"/>
  <c r="C268" i="18"/>
  <c r="B269" i="18"/>
  <c r="C269" i="18"/>
  <c r="B270" i="18"/>
  <c r="C270" i="18"/>
  <c r="B271" i="18"/>
  <c r="C271" i="18"/>
  <c r="B272" i="18"/>
  <c r="C272" i="18"/>
  <c r="B273" i="18"/>
  <c r="C273" i="18"/>
  <c r="B274" i="18"/>
  <c r="C274" i="18"/>
  <c r="B275" i="18"/>
  <c r="C275" i="18"/>
  <c r="B276" i="18"/>
  <c r="C276" i="18"/>
  <c r="B277" i="18"/>
  <c r="C277" i="18"/>
  <c r="B278" i="18"/>
  <c r="C278" i="18"/>
  <c r="B279" i="18"/>
  <c r="C279" i="18"/>
  <c r="B280" i="18"/>
  <c r="C280" i="18"/>
  <c r="B281" i="18"/>
  <c r="C281" i="18"/>
  <c r="B282" i="18"/>
  <c r="C282" i="18"/>
  <c r="B283" i="18"/>
  <c r="C283" i="18"/>
  <c r="B284" i="18"/>
  <c r="C284" i="18"/>
  <c r="B285" i="18"/>
  <c r="C285" i="18"/>
  <c r="B286" i="18"/>
  <c r="C286" i="18"/>
  <c r="B288" i="18"/>
  <c r="C288" i="18"/>
  <c r="B289" i="18"/>
  <c r="C289" i="18"/>
  <c r="B290" i="18"/>
  <c r="C290" i="18"/>
  <c r="B291" i="18"/>
  <c r="C291" i="18"/>
  <c r="B292" i="18"/>
  <c r="C292" i="18"/>
  <c r="B293" i="18"/>
  <c r="C293" i="18"/>
  <c r="B294" i="18"/>
  <c r="C294" i="18"/>
  <c r="B295" i="18"/>
  <c r="C295" i="18"/>
  <c r="B296" i="18"/>
  <c r="C296" i="18"/>
  <c r="B297" i="18"/>
  <c r="C297" i="18"/>
  <c r="B298" i="18"/>
  <c r="C298" i="18"/>
  <c r="B299" i="18"/>
  <c r="C299" i="18"/>
  <c r="B300" i="18"/>
  <c r="C300" i="18"/>
  <c r="B306" i="18"/>
  <c r="C306" i="18"/>
  <c r="B307" i="18"/>
  <c r="C307" i="18"/>
  <c r="B308" i="18"/>
  <c r="C308" i="18"/>
  <c r="B309" i="18"/>
  <c r="C309" i="18"/>
  <c r="B310" i="18"/>
  <c r="C310" i="18"/>
  <c r="B311" i="18"/>
  <c r="C311" i="18"/>
  <c r="B312" i="18"/>
  <c r="C312" i="18"/>
  <c r="B313" i="18"/>
  <c r="C313" i="18"/>
  <c r="B314" i="18"/>
  <c r="C314" i="18"/>
  <c r="B315" i="18"/>
  <c r="C315" i="18"/>
  <c r="B316" i="18"/>
  <c r="C316" i="18"/>
  <c r="B317" i="18"/>
  <c r="C317" i="18"/>
  <c r="B318" i="18"/>
  <c r="C318" i="18"/>
  <c r="B319" i="18"/>
  <c r="C319" i="18"/>
  <c r="B320" i="18"/>
  <c r="C320" i="18"/>
  <c r="B321" i="18"/>
  <c r="C321" i="18"/>
  <c r="B322" i="18"/>
  <c r="C322" i="18"/>
  <c r="B323" i="18"/>
  <c r="C323" i="18"/>
  <c r="B324" i="18"/>
  <c r="C324" i="18"/>
  <c r="B325" i="18"/>
  <c r="C325" i="18"/>
  <c r="B326" i="18"/>
  <c r="C326" i="18"/>
  <c r="B327" i="18"/>
  <c r="C327" i="18"/>
  <c r="B328" i="18"/>
  <c r="C328" i="18"/>
  <c r="B329" i="18"/>
  <c r="C329" i="18"/>
  <c r="B330" i="18"/>
  <c r="C330" i="18"/>
  <c r="B331" i="18"/>
  <c r="C331" i="18"/>
  <c r="B332" i="18"/>
  <c r="C332" i="18"/>
  <c r="B333" i="18"/>
  <c r="C333" i="18"/>
  <c r="B335" i="18"/>
  <c r="C335" i="18"/>
  <c r="B336" i="18"/>
  <c r="C336" i="18"/>
  <c r="B337" i="18"/>
  <c r="C337" i="18"/>
  <c r="B338" i="18"/>
  <c r="C338" i="18"/>
  <c r="B339" i="18"/>
  <c r="C339" i="18"/>
  <c r="B340" i="18"/>
  <c r="C340" i="18"/>
  <c r="B341" i="18"/>
  <c r="C341" i="18"/>
  <c r="B342" i="18"/>
  <c r="C342" i="18"/>
  <c r="B343" i="18"/>
  <c r="C343" i="18"/>
  <c r="B344" i="18"/>
  <c r="C344" i="18"/>
  <c r="B345" i="18"/>
  <c r="C345" i="18"/>
  <c r="B346" i="18"/>
  <c r="C346" i="18"/>
  <c r="B347" i="18"/>
  <c r="C347" i="18"/>
  <c r="B348" i="18"/>
  <c r="C348" i="18"/>
  <c r="B349" i="18"/>
  <c r="C349" i="18"/>
  <c r="B350" i="18"/>
  <c r="C350" i="18"/>
  <c r="B351" i="18"/>
  <c r="B354" i="18"/>
  <c r="C354" i="18"/>
  <c r="B355" i="18"/>
  <c r="C355" i="18"/>
  <c r="B356" i="18"/>
  <c r="C356" i="18"/>
  <c r="B357" i="18"/>
  <c r="C357" i="18"/>
  <c r="B358" i="18"/>
  <c r="C358" i="18"/>
  <c r="B359" i="18"/>
  <c r="C359" i="18"/>
  <c r="B360" i="18"/>
  <c r="C360" i="18"/>
  <c r="B361" i="18"/>
  <c r="C361" i="18"/>
  <c r="B362" i="18"/>
  <c r="C362" i="18"/>
  <c r="B363" i="18"/>
  <c r="C363" i="18"/>
  <c r="B365" i="18"/>
  <c r="C365" i="18"/>
  <c r="B366" i="18"/>
  <c r="C366" i="18"/>
  <c r="B367" i="18"/>
  <c r="C367" i="18"/>
  <c r="B368" i="18"/>
  <c r="C368" i="18"/>
  <c r="B369" i="18"/>
  <c r="C369" i="18"/>
  <c r="B370" i="18"/>
  <c r="C370" i="18"/>
  <c r="B371" i="18"/>
  <c r="C371" i="18"/>
  <c r="B372" i="18"/>
  <c r="C372" i="18"/>
  <c r="B373" i="18"/>
  <c r="C373" i="18"/>
  <c r="B374" i="18"/>
  <c r="C374" i="18"/>
  <c r="B375" i="18"/>
  <c r="C375" i="18"/>
  <c r="B376" i="18"/>
  <c r="C376" i="18"/>
  <c r="B377" i="18"/>
  <c r="C377" i="18"/>
  <c r="B378" i="18"/>
  <c r="C378" i="18"/>
  <c r="B379" i="18"/>
  <c r="C379" i="18"/>
  <c r="B380" i="18"/>
  <c r="C380" i="18"/>
  <c r="B381" i="18"/>
  <c r="C381" i="18"/>
  <c r="B382" i="18"/>
  <c r="C382" i="18"/>
  <c r="B383" i="18"/>
  <c r="C383" i="18"/>
  <c r="B384" i="18"/>
  <c r="C384" i="18"/>
  <c r="B385" i="18"/>
  <c r="C385" i="18"/>
  <c r="B386" i="18"/>
  <c r="C386" i="18"/>
  <c r="B387" i="18"/>
  <c r="C387" i="18"/>
  <c r="B388" i="18"/>
  <c r="C388" i="18"/>
  <c r="B389" i="18"/>
  <c r="C389" i="18"/>
  <c r="B390" i="18"/>
  <c r="C390" i="18"/>
  <c r="B391" i="18"/>
  <c r="C391" i="18"/>
  <c r="B392" i="18"/>
  <c r="C392" i="18"/>
  <c r="B394" i="18"/>
  <c r="C394" i="18"/>
  <c r="B395" i="18"/>
  <c r="C395" i="18"/>
  <c r="B396" i="18"/>
  <c r="C396" i="18"/>
  <c r="B397" i="18"/>
  <c r="C397" i="18"/>
  <c r="B398" i="18"/>
  <c r="C398" i="18"/>
  <c r="B399" i="18"/>
  <c r="C399" i="18"/>
  <c r="B400" i="18"/>
  <c r="C400" i="18"/>
  <c r="B401" i="18"/>
  <c r="C401" i="18"/>
  <c r="B402" i="18"/>
  <c r="C402" i="18"/>
  <c r="B403" i="18"/>
  <c r="C403" i="18"/>
  <c r="B404" i="18"/>
  <c r="C404" i="18"/>
  <c r="B405" i="18"/>
  <c r="C405" i="18"/>
  <c r="B406" i="18"/>
  <c r="C406" i="18"/>
  <c r="B407" i="18"/>
  <c r="C407" i="18"/>
  <c r="B408" i="18"/>
  <c r="C408" i="18"/>
  <c r="B409" i="18"/>
  <c r="C409" i="18"/>
  <c r="B410" i="18"/>
  <c r="C410" i="18"/>
  <c r="B411" i="18"/>
  <c r="C411" i="18"/>
  <c r="B412" i="18"/>
  <c r="C412" i="18"/>
  <c r="B413" i="18"/>
  <c r="C413" i="18"/>
  <c r="B414" i="18"/>
  <c r="C414" i="18"/>
  <c r="B415" i="18"/>
  <c r="C415" i="18"/>
  <c r="B416" i="18"/>
  <c r="C416" i="18"/>
  <c r="B418" i="18"/>
  <c r="C418" i="18"/>
  <c r="B419" i="18"/>
  <c r="C419" i="18"/>
  <c r="B420" i="18"/>
  <c r="C420" i="18"/>
  <c r="B421" i="18"/>
  <c r="C421" i="18"/>
  <c r="B422" i="18"/>
  <c r="C422" i="18"/>
  <c r="B423" i="18"/>
  <c r="C423" i="18"/>
  <c r="B424" i="18"/>
  <c r="C424" i="18"/>
  <c r="B425" i="18"/>
  <c r="C425" i="18"/>
  <c r="B426" i="18"/>
  <c r="C426" i="18"/>
  <c r="B427" i="18"/>
  <c r="C427" i="18"/>
  <c r="B428" i="18"/>
  <c r="C428" i="18"/>
  <c r="B429" i="18"/>
  <c r="C429" i="18"/>
  <c r="B430" i="18"/>
  <c r="C430" i="18"/>
  <c r="B431" i="18"/>
  <c r="C431" i="18"/>
  <c r="B435" i="18"/>
  <c r="C435" i="18"/>
  <c r="B436" i="18"/>
  <c r="C436" i="18"/>
  <c r="B437" i="18"/>
  <c r="C437" i="18"/>
  <c r="B438" i="18"/>
  <c r="C438" i="18"/>
  <c r="B439" i="18"/>
  <c r="C439" i="18"/>
  <c r="B440" i="18"/>
  <c r="C440" i="18"/>
  <c r="B441" i="18"/>
  <c r="C441" i="18"/>
  <c r="B442" i="18"/>
  <c r="C442" i="18"/>
  <c r="B443" i="18"/>
  <c r="C443" i="18"/>
  <c r="B444" i="18"/>
  <c r="C444" i="18"/>
  <c r="B445" i="18"/>
  <c r="C445" i="18"/>
  <c r="B446" i="18"/>
  <c r="C446" i="18"/>
  <c r="B447" i="18"/>
  <c r="C447" i="18"/>
  <c r="B448" i="18"/>
  <c r="C448" i="18"/>
  <c r="B449" i="18"/>
  <c r="C449" i="18"/>
  <c r="B450" i="18"/>
  <c r="C450" i="18"/>
  <c r="B451" i="18"/>
  <c r="C451" i="18"/>
  <c r="B452" i="18"/>
  <c r="C452" i="18"/>
  <c r="B453" i="18"/>
  <c r="C453" i="18"/>
  <c r="B454" i="18"/>
  <c r="C454" i="18"/>
  <c r="B455" i="18"/>
  <c r="C455" i="18"/>
  <c r="B456" i="18"/>
  <c r="C456" i="18"/>
  <c r="B457" i="18"/>
  <c r="C457" i="18"/>
  <c r="B458" i="18"/>
  <c r="C458" i="18"/>
  <c r="B459" i="18"/>
  <c r="C459" i="18"/>
  <c r="B460" i="18"/>
  <c r="C460" i="18"/>
  <c r="B461" i="18"/>
  <c r="C461" i="18"/>
  <c r="B462" i="18"/>
  <c r="C462" i="18"/>
  <c r="B463" i="18"/>
  <c r="C463" i="18"/>
  <c r="B466" i="18"/>
  <c r="C466" i="18"/>
  <c r="B467" i="18"/>
  <c r="C467" i="18"/>
  <c r="B468" i="18"/>
  <c r="C468" i="18"/>
  <c r="B469" i="18"/>
  <c r="C469" i="18"/>
  <c r="B470" i="18"/>
  <c r="C470" i="18"/>
  <c r="B471" i="18"/>
  <c r="C471" i="18"/>
  <c r="B472" i="18"/>
  <c r="C472" i="18"/>
  <c r="B473" i="18"/>
  <c r="C473" i="18"/>
  <c r="B474" i="18"/>
  <c r="C474" i="18"/>
  <c r="B475" i="18"/>
  <c r="C475" i="18"/>
  <c r="B476" i="18"/>
  <c r="C476" i="18"/>
  <c r="B477" i="18"/>
  <c r="C477" i="18"/>
  <c r="B478" i="18"/>
  <c r="C478" i="18"/>
  <c r="B479" i="18"/>
  <c r="C479" i="18"/>
  <c r="B480" i="18"/>
  <c r="C480" i="18"/>
  <c r="B481" i="18"/>
  <c r="C481" i="18"/>
  <c r="B482" i="18"/>
  <c r="C482" i="18"/>
  <c r="B483" i="18"/>
  <c r="C483" i="18"/>
  <c r="B484" i="18"/>
  <c r="C484" i="18"/>
  <c r="B485" i="18"/>
  <c r="C485" i="18"/>
  <c r="B486" i="18"/>
  <c r="C486" i="18"/>
  <c r="B487" i="18"/>
  <c r="C487" i="18"/>
  <c r="B488" i="18"/>
  <c r="C488" i="18"/>
  <c r="B489" i="18"/>
  <c r="C489" i="18"/>
  <c r="B491" i="18"/>
  <c r="C491" i="18"/>
  <c r="B492" i="18"/>
  <c r="C492" i="18"/>
  <c r="B493" i="18"/>
  <c r="C493" i="18"/>
  <c r="B494" i="18"/>
  <c r="C494" i="18"/>
  <c r="B495" i="18"/>
  <c r="C495" i="18"/>
  <c r="B496" i="18"/>
  <c r="C496" i="18"/>
  <c r="B497" i="18"/>
  <c r="C497" i="18"/>
  <c r="B498" i="18"/>
  <c r="C498" i="18"/>
  <c r="B499" i="18"/>
  <c r="C499" i="18"/>
  <c r="B500" i="18"/>
  <c r="C500" i="18"/>
  <c r="B501" i="18"/>
  <c r="C501" i="18"/>
  <c r="B502" i="18"/>
  <c r="C502" i="18"/>
  <c r="B503" i="18"/>
  <c r="C503" i="18"/>
  <c r="B504" i="18"/>
  <c r="C504" i="18"/>
  <c r="B505" i="18"/>
  <c r="C505" i="18"/>
  <c r="B506" i="18"/>
  <c r="C506" i="18"/>
  <c r="B507" i="18"/>
  <c r="C507" i="18"/>
  <c r="B508" i="18"/>
  <c r="C508" i="18"/>
  <c r="B509" i="18"/>
  <c r="C509" i="18"/>
  <c r="B510" i="18"/>
  <c r="C510" i="18"/>
  <c r="B511" i="18"/>
  <c r="C511" i="18"/>
  <c r="B512" i="18"/>
  <c r="C512" i="18"/>
  <c r="B513" i="18"/>
  <c r="C513" i="18"/>
  <c r="B514" i="18"/>
  <c r="C514" i="18"/>
  <c r="B515" i="18"/>
  <c r="C515" i="18"/>
  <c r="B516" i="18"/>
  <c r="C516" i="18"/>
  <c r="B517" i="18"/>
  <c r="C517" i="18"/>
  <c r="B518" i="18"/>
  <c r="C518" i="18"/>
  <c r="B519" i="18"/>
  <c r="C519" i="18"/>
  <c r="B520" i="18"/>
  <c r="C520" i="18"/>
  <c r="B521" i="18"/>
  <c r="C521" i="18"/>
  <c r="B522" i="18"/>
  <c r="C522" i="18"/>
  <c r="B523" i="18"/>
  <c r="C523" i="18"/>
  <c r="B526" i="18"/>
  <c r="C526" i="18"/>
  <c r="B527" i="18"/>
  <c r="C527" i="18"/>
  <c r="B528" i="18"/>
  <c r="C528" i="18"/>
  <c r="B529" i="18"/>
  <c r="C529" i="18"/>
  <c r="B530" i="18"/>
  <c r="C530" i="18"/>
  <c r="B531" i="18"/>
  <c r="C531" i="18"/>
  <c r="B532" i="18"/>
  <c r="C532" i="18"/>
  <c r="B533" i="18"/>
  <c r="C533" i="18"/>
  <c r="B534" i="18"/>
  <c r="C534" i="18"/>
  <c r="B535" i="18"/>
  <c r="C535" i="18"/>
  <c r="B536" i="18"/>
  <c r="C536" i="18"/>
  <c r="B537" i="18"/>
  <c r="C537" i="18"/>
  <c r="B538" i="18"/>
  <c r="C538" i="18"/>
  <c r="B539" i="18"/>
  <c r="C539" i="18"/>
  <c r="B540" i="18"/>
  <c r="C540" i="18"/>
  <c r="B541" i="18"/>
  <c r="C541" i="18"/>
  <c r="B542" i="18"/>
  <c r="C542" i="18"/>
  <c r="B543" i="18"/>
  <c r="C543" i="18"/>
  <c r="B544" i="18"/>
  <c r="C544" i="18"/>
  <c r="B545" i="18"/>
  <c r="C545" i="18"/>
  <c r="B546" i="18"/>
  <c r="C546" i="18"/>
  <c r="B547" i="18"/>
  <c r="C547" i="18"/>
  <c r="B548" i="18"/>
  <c r="C548" i="18"/>
  <c r="B549" i="18"/>
  <c r="C549" i="18"/>
  <c r="B550" i="18"/>
  <c r="C550" i="18"/>
  <c r="B551" i="18"/>
  <c r="C551" i="18"/>
  <c r="B552" i="18"/>
  <c r="C552" i="18"/>
  <c r="B553" i="18"/>
  <c r="C553" i="18"/>
  <c r="B554" i="18"/>
  <c r="C554" i="18"/>
  <c r="B555" i="18"/>
  <c r="C555" i="18"/>
  <c r="B556" i="18"/>
  <c r="C556" i="18"/>
  <c r="B559" i="18"/>
  <c r="C559" i="18"/>
  <c r="B560" i="18"/>
  <c r="C560" i="18"/>
  <c r="B561" i="18"/>
  <c r="C561" i="18"/>
  <c r="B562" i="18"/>
  <c r="C562" i="18"/>
  <c r="B563" i="18"/>
  <c r="C563" i="18"/>
  <c r="B564" i="18"/>
  <c r="C564" i="18"/>
  <c r="B565" i="18"/>
  <c r="C565" i="18"/>
  <c r="B566" i="18"/>
  <c r="C566" i="18"/>
  <c r="B567" i="18"/>
  <c r="C567" i="18"/>
  <c r="B568" i="18"/>
  <c r="C568" i="18"/>
  <c r="B569" i="18"/>
  <c r="C569" i="18"/>
  <c r="B570" i="18"/>
  <c r="C570" i="18"/>
  <c r="B571" i="18"/>
  <c r="C571" i="18"/>
  <c r="B572" i="18"/>
  <c r="C572" i="18"/>
  <c r="B573" i="18"/>
  <c r="C573" i="18"/>
  <c r="B574" i="18"/>
  <c r="C574" i="18"/>
  <c r="B575" i="18"/>
  <c r="C575" i="18"/>
  <c r="B576" i="18"/>
  <c r="C576" i="18"/>
  <c r="B579" i="18"/>
  <c r="C579" i="18"/>
  <c r="B580" i="18"/>
  <c r="C580" i="18"/>
  <c r="B581" i="18"/>
  <c r="C581" i="18"/>
  <c r="B582" i="18"/>
  <c r="C582" i="18"/>
  <c r="B583" i="18"/>
  <c r="C583" i="18"/>
  <c r="B584" i="18"/>
  <c r="C584" i="18"/>
  <c r="B585" i="18"/>
  <c r="C585" i="18"/>
  <c r="B586" i="18"/>
  <c r="C586" i="18"/>
  <c r="B587" i="18"/>
  <c r="C587" i="18"/>
  <c r="B588" i="18"/>
  <c r="C588" i="18"/>
  <c r="B589" i="18"/>
  <c r="C589" i="18"/>
  <c r="B590" i="18"/>
  <c r="C590" i="18"/>
  <c r="B591" i="18"/>
  <c r="C591" i="18"/>
  <c r="B592" i="18"/>
  <c r="C592" i="18"/>
  <c r="B593" i="18"/>
  <c r="C593" i="18"/>
  <c r="B594" i="18"/>
  <c r="C594" i="18"/>
  <c r="B595" i="18"/>
  <c r="C595" i="18"/>
  <c r="B596" i="18"/>
  <c r="C596" i="18"/>
  <c r="B597" i="18"/>
  <c r="C597" i="18"/>
  <c r="B598" i="18"/>
  <c r="C598" i="18"/>
  <c r="B600" i="18"/>
  <c r="C600" i="18"/>
  <c r="B601" i="18"/>
  <c r="C601" i="18"/>
  <c r="B602" i="18"/>
  <c r="C602" i="18"/>
  <c r="B603" i="18"/>
  <c r="C603" i="18"/>
  <c r="B604" i="18"/>
  <c r="C604" i="18"/>
  <c r="B605" i="18"/>
  <c r="C605" i="18"/>
  <c r="B606" i="18"/>
  <c r="C606" i="18"/>
  <c r="B607" i="18"/>
  <c r="C607" i="18"/>
  <c r="B608" i="18"/>
  <c r="C608" i="18"/>
  <c r="B609" i="18"/>
  <c r="C609" i="18"/>
  <c r="B610" i="18"/>
  <c r="C610" i="18"/>
  <c r="B611" i="18"/>
  <c r="C611" i="18"/>
  <c r="B612" i="18"/>
  <c r="C612" i="18"/>
  <c r="B613" i="18"/>
  <c r="C613" i="18"/>
  <c r="B614" i="18"/>
  <c r="C614" i="18"/>
  <c r="B615" i="18"/>
  <c r="C615" i="18"/>
  <c r="B616" i="18"/>
  <c r="C616" i="18"/>
  <c r="B618" i="18"/>
  <c r="C618" i="18"/>
  <c r="B619" i="18"/>
  <c r="C619" i="18"/>
  <c r="B620" i="18"/>
  <c r="C620" i="18"/>
  <c r="B621" i="18"/>
  <c r="C621" i="18"/>
  <c r="B622" i="18"/>
  <c r="C622" i="18"/>
  <c r="B623" i="18"/>
  <c r="C623" i="18"/>
  <c r="B624" i="18"/>
  <c r="C624" i="18"/>
  <c r="B625" i="18"/>
  <c r="C625" i="18"/>
  <c r="B626" i="18"/>
  <c r="C626" i="18"/>
  <c r="B627" i="18"/>
  <c r="C627" i="18"/>
  <c r="B628" i="18"/>
  <c r="C628" i="18"/>
  <c r="B629" i="18"/>
  <c r="C629" i="18"/>
  <c r="B630" i="18"/>
  <c r="C630" i="18"/>
  <c r="B631" i="18"/>
  <c r="C631" i="18"/>
  <c r="B632" i="18"/>
  <c r="C632" i="18"/>
  <c r="B633" i="18"/>
  <c r="C633" i="18"/>
  <c r="B634" i="18"/>
  <c r="C634" i="18"/>
  <c r="B635" i="18"/>
  <c r="C635" i="18"/>
  <c r="B636" i="18"/>
  <c r="C636" i="18"/>
  <c r="B637" i="18"/>
  <c r="C637" i="18"/>
  <c r="B638" i="18"/>
  <c r="C638" i="18"/>
  <c r="B639" i="18"/>
  <c r="C639" i="18"/>
  <c r="B640" i="18"/>
  <c r="C640" i="18"/>
  <c r="B641" i="18"/>
  <c r="C641" i="18"/>
  <c r="B642" i="18"/>
  <c r="C642" i="18"/>
  <c r="B643" i="18"/>
  <c r="C643" i="18"/>
  <c r="B644" i="18"/>
  <c r="C644" i="18"/>
  <c r="B645" i="18"/>
  <c r="C645" i="18"/>
  <c r="B646" i="18"/>
  <c r="C646" i="18"/>
  <c r="B647" i="18"/>
  <c r="C647" i="18"/>
  <c r="B648" i="18"/>
  <c r="C648" i="18"/>
  <c r="B649" i="18"/>
  <c r="C649" i="18"/>
  <c r="B650" i="18"/>
  <c r="C650" i="18"/>
  <c r="B651" i="18"/>
  <c r="C651" i="18"/>
  <c r="B652" i="18"/>
  <c r="C652" i="18"/>
  <c r="B653" i="18"/>
  <c r="C653" i="18"/>
  <c r="B654" i="18"/>
  <c r="C654" i="18"/>
  <c r="B656" i="18"/>
  <c r="C656" i="18"/>
  <c r="B657" i="18"/>
  <c r="C657" i="18"/>
  <c r="B658" i="18"/>
  <c r="C658" i="18"/>
  <c r="B659" i="18"/>
  <c r="C659" i="18"/>
  <c r="B660" i="18"/>
  <c r="C660" i="18"/>
  <c r="B661" i="18"/>
  <c r="C661" i="18"/>
  <c r="B662" i="18"/>
  <c r="C662" i="18"/>
  <c r="B663" i="18"/>
  <c r="C663" i="18"/>
  <c r="B664" i="18"/>
  <c r="C664" i="18"/>
  <c r="B665" i="18"/>
  <c r="C665" i="18"/>
  <c r="B666" i="18"/>
  <c r="C666" i="18"/>
  <c r="B668" i="18"/>
  <c r="C668" i="18"/>
  <c r="B669" i="18"/>
  <c r="C669" i="18"/>
  <c r="B670" i="18"/>
  <c r="C670" i="18"/>
  <c r="B671" i="18"/>
  <c r="C671" i="18"/>
  <c r="B672" i="18"/>
  <c r="C672" i="18"/>
  <c r="B673" i="18"/>
  <c r="C673" i="18"/>
  <c r="B674" i="18"/>
  <c r="C674" i="18"/>
  <c r="B675" i="18"/>
  <c r="C675" i="18"/>
  <c r="B677" i="18"/>
  <c r="C677" i="18"/>
  <c r="B678" i="18"/>
  <c r="C678" i="18"/>
  <c r="B679" i="18"/>
  <c r="C679" i="18"/>
  <c r="B680" i="18"/>
  <c r="C680" i="18"/>
  <c r="B681" i="18"/>
  <c r="C681" i="18"/>
  <c r="B682" i="18"/>
  <c r="C682" i="18"/>
  <c r="B683" i="18"/>
  <c r="C683" i="18"/>
  <c r="B684" i="18"/>
  <c r="C684" i="18"/>
  <c r="B685" i="18"/>
  <c r="C685" i="18"/>
  <c r="B686" i="18"/>
  <c r="C686" i="18"/>
  <c r="B687" i="18"/>
  <c r="C687" i="18"/>
  <c r="B688" i="18"/>
  <c r="C688" i="18"/>
  <c r="B689" i="18"/>
  <c r="C689" i="18"/>
  <c r="B690" i="18"/>
  <c r="C690" i="18"/>
  <c r="B691" i="18"/>
  <c r="C691" i="18"/>
  <c r="B692" i="18"/>
  <c r="C692" i="18"/>
  <c r="B693" i="18"/>
  <c r="C693" i="18"/>
  <c r="B694" i="18"/>
  <c r="C694" i="18"/>
  <c r="B695" i="18"/>
  <c r="C695" i="18"/>
  <c r="B696" i="18"/>
  <c r="C696" i="18"/>
  <c r="B697" i="18"/>
  <c r="C697" i="18"/>
  <c r="B699" i="18"/>
  <c r="C699" i="18"/>
  <c r="B700" i="18"/>
  <c r="C700" i="18"/>
  <c r="B701" i="18"/>
  <c r="C701" i="18"/>
  <c r="B702" i="18"/>
  <c r="C702" i="18"/>
  <c r="B703" i="18"/>
  <c r="C703" i="18"/>
  <c r="B704" i="18"/>
  <c r="C704" i="18"/>
  <c r="B705" i="18"/>
  <c r="C705" i="18"/>
  <c r="B706" i="18"/>
  <c r="C706" i="18"/>
  <c r="B707" i="18"/>
  <c r="C707" i="18"/>
  <c r="B708" i="18"/>
  <c r="C708" i="18"/>
  <c r="B709" i="18"/>
  <c r="C709" i="18"/>
  <c r="B710" i="18"/>
  <c r="C710" i="18"/>
  <c r="B711" i="18"/>
  <c r="C711" i="18"/>
  <c r="B712" i="18"/>
  <c r="C712" i="18"/>
  <c r="B713" i="18"/>
  <c r="C713" i="18"/>
  <c r="B714" i="18"/>
  <c r="C714" i="18"/>
  <c r="B715" i="18"/>
  <c r="C715" i="18"/>
  <c r="B716" i="18"/>
  <c r="C716" i="18"/>
  <c r="B717" i="18"/>
  <c r="C717" i="18"/>
  <c r="B718" i="18"/>
  <c r="C718" i="18"/>
  <c r="B719" i="18"/>
  <c r="C719" i="18"/>
  <c r="B720" i="18"/>
  <c r="C720" i="18"/>
  <c r="B721" i="18"/>
  <c r="C721" i="18"/>
  <c r="B723" i="18"/>
  <c r="C723" i="18"/>
  <c r="B724" i="18"/>
  <c r="C724" i="18"/>
  <c r="B725" i="18"/>
  <c r="C725" i="18"/>
  <c r="B726" i="18"/>
  <c r="C726" i="18"/>
  <c r="B727" i="18"/>
  <c r="C727" i="18"/>
  <c r="B728" i="18"/>
  <c r="C728" i="18"/>
  <c r="B729" i="18"/>
  <c r="C729" i="18"/>
  <c r="B730" i="18"/>
  <c r="C730" i="18"/>
  <c r="B731" i="18"/>
  <c r="C731" i="18"/>
  <c r="B732" i="18"/>
  <c r="C732" i="18"/>
  <c r="B733" i="18"/>
  <c r="C733" i="18"/>
  <c r="B734" i="18"/>
  <c r="C734" i="18"/>
  <c r="B735" i="18"/>
  <c r="C735" i="18"/>
  <c r="B736" i="18"/>
  <c r="C736" i="18"/>
  <c r="B737" i="18"/>
  <c r="C737" i="18"/>
  <c r="B739" i="18"/>
  <c r="C739" i="18"/>
  <c r="B740" i="18"/>
  <c r="C740" i="18"/>
  <c r="B741" i="18"/>
  <c r="C741" i="18"/>
  <c r="B742" i="18"/>
  <c r="C742" i="18"/>
  <c r="B743" i="18"/>
  <c r="C743" i="18"/>
  <c r="B744" i="18"/>
  <c r="C744" i="18"/>
  <c r="B745" i="18"/>
  <c r="C745" i="18"/>
  <c r="B746" i="18"/>
  <c r="C746" i="18"/>
  <c r="B747" i="18"/>
  <c r="C747" i="18"/>
  <c r="B748" i="18"/>
  <c r="C748" i="18"/>
  <c r="B749" i="18"/>
  <c r="C749" i="18"/>
  <c r="B750" i="18"/>
  <c r="C750" i="18"/>
  <c r="B751" i="18"/>
  <c r="C751" i="18"/>
  <c r="B752" i="18"/>
  <c r="C752" i="18"/>
  <c r="B753" i="18"/>
  <c r="C753" i="18"/>
  <c r="B754" i="18"/>
  <c r="C754" i="18"/>
  <c r="B755" i="18"/>
  <c r="C755" i="18"/>
  <c r="B756" i="18"/>
  <c r="C756" i="18"/>
  <c r="B757" i="18"/>
  <c r="C757" i="18"/>
  <c r="B758" i="18"/>
  <c r="C758" i="18"/>
  <c r="B759" i="18"/>
  <c r="C759" i="18"/>
  <c r="B760" i="18"/>
  <c r="C760" i="18"/>
  <c r="B761" i="18"/>
  <c r="C761" i="18"/>
  <c r="C143" i="18"/>
  <c r="B143" i="18"/>
  <c r="F63" i="18" l="1"/>
  <c r="G91" i="18"/>
  <c r="G119" i="18"/>
  <c r="E91" i="18"/>
  <c r="E63" i="18"/>
  <c r="F91" i="18"/>
  <c r="G63" i="18"/>
  <c r="E119" i="18"/>
  <c r="F119" i="18"/>
  <c r="G36" i="18"/>
  <c r="E36" i="18"/>
  <c r="F36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9" i="18"/>
  <c r="H5" i="18"/>
  <c r="G10" i="18" l="1"/>
  <c r="G11" i="18"/>
  <c r="G12" i="18"/>
  <c r="G13" i="18"/>
  <c r="G14" i="18"/>
  <c r="G15" i="18"/>
  <c r="G16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9" i="18"/>
  <c r="F10" i="18"/>
  <c r="F11" i="18"/>
  <c r="F12" i="18"/>
  <c r="F13" i="18"/>
  <c r="F14" i="18"/>
  <c r="F15" i="18"/>
  <c r="F16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9" i="18"/>
  <c r="E10" i="18"/>
  <c r="E11" i="18"/>
  <c r="E12" i="18"/>
  <c r="E13" i="18"/>
  <c r="E14" i="18"/>
  <c r="E15" i="18"/>
  <c r="E16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9" i="18"/>
  <c r="E8" i="18" l="1"/>
  <c r="F8" i="18"/>
  <c r="G8" i="18"/>
  <c r="D660" i="17" l="1"/>
  <c r="D710" i="17" s="1"/>
  <c r="D717" i="17" s="1"/>
  <c r="E709" i="17" l="1"/>
  <c r="E716" i="17" s="1"/>
  <c r="F709" i="17" l="1"/>
  <c r="F716" i="17" s="1"/>
  <c r="P626" i="17"/>
  <c r="G626" i="17" l="1"/>
  <c r="H626" i="17" s="1"/>
  <c r="G627" i="17"/>
  <c r="H627" i="17" s="1"/>
  <c r="G628" i="17"/>
  <c r="H628" i="17" s="1"/>
  <c r="G629" i="17"/>
  <c r="H629" i="17" s="1"/>
  <c r="G630" i="17"/>
  <c r="H630" i="17" s="1"/>
  <c r="G631" i="17"/>
  <c r="H631" i="17" s="1"/>
  <c r="G632" i="17"/>
  <c r="H632" i="17" s="1"/>
  <c r="G633" i="17"/>
  <c r="H633" i="17" s="1"/>
  <c r="G634" i="17"/>
  <c r="H634" i="17" s="1"/>
  <c r="G635" i="17"/>
  <c r="H635" i="17" s="1"/>
  <c r="G636" i="17"/>
  <c r="H636" i="17" s="1"/>
  <c r="G637" i="17"/>
  <c r="H637" i="17" s="1"/>
  <c r="G638" i="17"/>
  <c r="H638" i="17" s="1"/>
  <c r="G39" i="17"/>
  <c r="O696" i="17" l="1"/>
  <c r="P696" i="17" s="1"/>
  <c r="L696" i="17"/>
  <c r="J696" i="17"/>
  <c r="G696" i="17"/>
  <c r="H696" i="17" s="1"/>
  <c r="O695" i="17"/>
  <c r="P695" i="17" s="1"/>
  <c r="L695" i="17"/>
  <c r="J695" i="17"/>
  <c r="G695" i="17"/>
  <c r="H695" i="17" s="1"/>
  <c r="O694" i="17"/>
  <c r="P694" i="17" s="1"/>
  <c r="L694" i="17"/>
  <c r="J694" i="17"/>
  <c r="G694" i="17"/>
  <c r="H694" i="17" s="1"/>
  <c r="O693" i="17"/>
  <c r="P693" i="17" s="1"/>
  <c r="L693" i="17"/>
  <c r="J693" i="17"/>
  <c r="G693" i="17"/>
  <c r="H693" i="17" s="1"/>
  <c r="O692" i="17"/>
  <c r="P692" i="17" s="1"/>
  <c r="L692" i="17"/>
  <c r="J692" i="17"/>
  <c r="G692" i="17"/>
  <c r="H692" i="17" s="1"/>
  <c r="O691" i="17"/>
  <c r="P691" i="17" s="1"/>
  <c r="L691" i="17"/>
  <c r="J691" i="17"/>
  <c r="G691" i="17"/>
  <c r="H691" i="17" s="1"/>
  <c r="O690" i="17"/>
  <c r="P690" i="17" s="1"/>
  <c r="L690" i="17"/>
  <c r="J690" i="17"/>
  <c r="G690" i="17"/>
  <c r="H690" i="17" s="1"/>
  <c r="O689" i="17"/>
  <c r="P689" i="17" s="1"/>
  <c r="J689" i="17"/>
  <c r="G689" i="17"/>
  <c r="H689" i="17" s="1"/>
  <c r="N687" i="17"/>
  <c r="K687" i="17"/>
  <c r="F687" i="17"/>
  <c r="E687" i="17"/>
  <c r="D687" i="17"/>
  <c r="D712" i="17" s="1"/>
  <c r="D719" i="17" s="1"/>
  <c r="O686" i="17"/>
  <c r="P686" i="17" s="1"/>
  <c r="L686" i="17"/>
  <c r="J686" i="17"/>
  <c r="G686" i="17"/>
  <c r="H686" i="17" s="1"/>
  <c r="O685" i="17"/>
  <c r="P685" i="17" s="1"/>
  <c r="L685" i="17"/>
  <c r="J685" i="17"/>
  <c r="G685" i="17"/>
  <c r="H685" i="17" s="1"/>
  <c r="O684" i="17"/>
  <c r="P684" i="17" s="1"/>
  <c r="L684" i="17"/>
  <c r="J684" i="17"/>
  <c r="G684" i="17"/>
  <c r="H684" i="17" s="1"/>
  <c r="O683" i="17"/>
  <c r="P683" i="17" s="1"/>
  <c r="L683" i="17"/>
  <c r="J683" i="17"/>
  <c r="G683" i="17"/>
  <c r="H683" i="17" s="1"/>
  <c r="O682" i="17"/>
  <c r="P682" i="17" s="1"/>
  <c r="L682" i="17"/>
  <c r="J682" i="17"/>
  <c r="G682" i="17"/>
  <c r="H682" i="17" s="1"/>
  <c r="O681" i="17"/>
  <c r="P681" i="17" s="1"/>
  <c r="L681" i="17"/>
  <c r="J681" i="17"/>
  <c r="G681" i="17"/>
  <c r="H681" i="17" s="1"/>
  <c r="O680" i="17"/>
  <c r="P680" i="17" s="1"/>
  <c r="L680" i="17"/>
  <c r="J680" i="17"/>
  <c r="G680" i="17"/>
  <c r="H680" i="17" s="1"/>
  <c r="O679" i="17"/>
  <c r="P679" i="17" s="1"/>
  <c r="L679" i="17"/>
  <c r="J679" i="17"/>
  <c r="G679" i="17"/>
  <c r="H679" i="17" s="1"/>
  <c r="O678" i="17"/>
  <c r="P678" i="17" s="1"/>
  <c r="L678" i="17"/>
  <c r="J678" i="17"/>
  <c r="G678" i="17"/>
  <c r="H678" i="17" s="1"/>
  <c r="O677" i="17"/>
  <c r="P677" i="17" s="1"/>
  <c r="L677" i="17"/>
  <c r="J677" i="17"/>
  <c r="G677" i="17"/>
  <c r="H677" i="17" s="1"/>
  <c r="O676" i="17"/>
  <c r="P676" i="17" s="1"/>
  <c r="L676" i="17"/>
  <c r="J676" i="17"/>
  <c r="G676" i="17"/>
  <c r="H676" i="17" s="1"/>
  <c r="O675" i="17"/>
  <c r="P675" i="17" s="1"/>
  <c r="L675" i="17"/>
  <c r="J675" i="17"/>
  <c r="G675" i="17"/>
  <c r="H675" i="17" s="1"/>
  <c r="O674" i="17"/>
  <c r="P674" i="17" s="1"/>
  <c r="L674" i="17"/>
  <c r="J674" i="17"/>
  <c r="G674" i="17"/>
  <c r="H674" i="17" s="1"/>
  <c r="O673" i="17"/>
  <c r="P673" i="17" s="1"/>
  <c r="L673" i="17"/>
  <c r="J673" i="17"/>
  <c r="G673" i="17"/>
  <c r="H673" i="17" s="1"/>
  <c r="O672" i="17"/>
  <c r="P672" i="17" s="1"/>
  <c r="L672" i="17"/>
  <c r="J672" i="17"/>
  <c r="G672" i="17"/>
  <c r="H672" i="17" s="1"/>
  <c r="O671" i="17"/>
  <c r="P671" i="17" s="1"/>
  <c r="L671" i="17"/>
  <c r="J671" i="17"/>
  <c r="G671" i="17"/>
  <c r="H671" i="17" s="1"/>
  <c r="O670" i="17"/>
  <c r="P670" i="17" s="1"/>
  <c r="L670" i="17"/>
  <c r="J670" i="17"/>
  <c r="G670" i="17"/>
  <c r="H670" i="17" s="1"/>
  <c r="O669" i="17"/>
  <c r="P669" i="17" s="1"/>
  <c r="L669" i="17"/>
  <c r="J669" i="17"/>
  <c r="G669" i="17"/>
  <c r="H669" i="17" s="1"/>
  <c r="O668" i="17"/>
  <c r="P668" i="17" s="1"/>
  <c r="L668" i="17"/>
  <c r="J668" i="17"/>
  <c r="G668" i="17"/>
  <c r="H668" i="17" s="1"/>
  <c r="O667" i="17"/>
  <c r="P667" i="17" s="1"/>
  <c r="L667" i="17"/>
  <c r="J667" i="17"/>
  <c r="G667" i="17"/>
  <c r="H667" i="17" s="1"/>
  <c r="O666" i="17"/>
  <c r="P666" i="17" s="1"/>
  <c r="L666" i="17"/>
  <c r="J666" i="17"/>
  <c r="G666" i="17"/>
  <c r="H666" i="17" s="1"/>
  <c r="O665" i="17"/>
  <c r="P665" i="17" s="1"/>
  <c r="L665" i="17"/>
  <c r="J665" i="17"/>
  <c r="G665" i="17"/>
  <c r="H665" i="17" s="1"/>
  <c r="O664" i="17"/>
  <c r="P664" i="17" s="1"/>
  <c r="L664" i="17"/>
  <c r="J664" i="17"/>
  <c r="G664" i="17"/>
  <c r="H664" i="17" s="1"/>
  <c r="O663" i="17"/>
  <c r="P663" i="17" s="1"/>
  <c r="L663" i="17"/>
  <c r="J663" i="17"/>
  <c r="G663" i="17"/>
  <c r="H663" i="17" s="1"/>
  <c r="O662" i="17"/>
  <c r="P662" i="17" s="1"/>
  <c r="L662" i="17"/>
  <c r="J662" i="17"/>
  <c r="G662" i="17"/>
  <c r="H662" i="17" s="1"/>
  <c r="N660" i="17"/>
  <c r="K660" i="17"/>
  <c r="F660" i="17"/>
  <c r="E660" i="17"/>
  <c r="E710" i="17" s="1"/>
  <c r="E717" i="17" s="1"/>
  <c r="O659" i="17"/>
  <c r="P659" i="17" s="1"/>
  <c r="L659" i="17"/>
  <c r="J659" i="17"/>
  <c r="G659" i="17"/>
  <c r="H659" i="17" s="1"/>
  <c r="O658" i="17"/>
  <c r="P658" i="17" s="1"/>
  <c r="L658" i="17"/>
  <c r="J658" i="17"/>
  <c r="G658" i="17"/>
  <c r="H658" i="17" s="1"/>
  <c r="O657" i="17"/>
  <c r="P657" i="17" s="1"/>
  <c r="L657" i="17"/>
  <c r="J657" i="17"/>
  <c r="G657" i="17"/>
  <c r="H657" i="17" s="1"/>
  <c r="O656" i="17"/>
  <c r="P656" i="17" s="1"/>
  <c r="L656" i="17"/>
  <c r="J656" i="17"/>
  <c r="G656" i="17"/>
  <c r="H656" i="17" s="1"/>
  <c r="O655" i="17"/>
  <c r="P655" i="17" s="1"/>
  <c r="L655" i="17"/>
  <c r="J655" i="17"/>
  <c r="G655" i="17"/>
  <c r="H655" i="17" s="1"/>
  <c r="O654" i="17"/>
  <c r="P654" i="17" s="1"/>
  <c r="L654" i="17"/>
  <c r="J654" i="17"/>
  <c r="G654" i="17"/>
  <c r="H654" i="17" s="1"/>
  <c r="O653" i="17"/>
  <c r="P653" i="17" s="1"/>
  <c r="L653" i="17"/>
  <c r="J653" i="17"/>
  <c r="G653" i="17"/>
  <c r="H653" i="17" s="1"/>
  <c r="N651" i="17"/>
  <c r="E713" i="17"/>
  <c r="E720" i="17" s="1"/>
  <c r="D651" i="17"/>
  <c r="D713" i="17" s="1"/>
  <c r="D720" i="17" s="1"/>
  <c r="P650" i="17"/>
  <c r="L650" i="17"/>
  <c r="J650" i="17"/>
  <c r="G650" i="17"/>
  <c r="H650" i="17" s="1"/>
  <c r="P649" i="17"/>
  <c r="L649" i="17"/>
  <c r="J649" i="17"/>
  <c r="G649" i="17"/>
  <c r="H649" i="17" s="1"/>
  <c r="P648" i="17"/>
  <c r="L648" i="17"/>
  <c r="J648" i="17"/>
  <c r="G648" i="17"/>
  <c r="H648" i="17" s="1"/>
  <c r="P647" i="17"/>
  <c r="L647" i="17"/>
  <c r="J647" i="17"/>
  <c r="G647" i="17"/>
  <c r="H647" i="17" s="1"/>
  <c r="P646" i="17"/>
  <c r="L646" i="17"/>
  <c r="J646" i="17"/>
  <c r="G646" i="17"/>
  <c r="H646" i="17" s="1"/>
  <c r="P645" i="17"/>
  <c r="L645" i="17"/>
  <c r="J645" i="17"/>
  <c r="G645" i="17"/>
  <c r="H645" i="17" s="1"/>
  <c r="P644" i="17"/>
  <c r="L644" i="17"/>
  <c r="J644" i="17"/>
  <c r="G644" i="17"/>
  <c r="H644" i="17" s="1"/>
  <c r="P643" i="17"/>
  <c r="L643" i="17"/>
  <c r="J643" i="17"/>
  <c r="G643" i="17"/>
  <c r="H643" i="17" s="1"/>
  <c r="P642" i="17"/>
  <c r="L642" i="17"/>
  <c r="J642" i="17"/>
  <c r="G642" i="17"/>
  <c r="H642" i="17" s="1"/>
  <c r="P641" i="17"/>
  <c r="L641" i="17"/>
  <c r="J641" i="17"/>
  <c r="G641" i="17"/>
  <c r="H641" i="17" s="1"/>
  <c r="P640" i="17"/>
  <c r="L640" i="17"/>
  <c r="J640" i="17"/>
  <c r="G640" i="17"/>
  <c r="H640" i="17" s="1"/>
  <c r="P639" i="17"/>
  <c r="L639" i="17"/>
  <c r="J639" i="17"/>
  <c r="G639" i="17"/>
  <c r="H639" i="17" s="1"/>
  <c r="P638" i="17"/>
  <c r="L638" i="17"/>
  <c r="J638" i="17"/>
  <c r="P637" i="17"/>
  <c r="L637" i="17"/>
  <c r="J637" i="17"/>
  <c r="Q637" i="17" s="1"/>
  <c r="P636" i="17"/>
  <c r="L636" i="17"/>
  <c r="J636" i="17"/>
  <c r="P635" i="17"/>
  <c r="L635" i="17"/>
  <c r="J635" i="17"/>
  <c r="Q635" i="17" s="1"/>
  <c r="P634" i="17"/>
  <c r="L634" i="17"/>
  <c r="J634" i="17"/>
  <c r="P633" i="17"/>
  <c r="L633" i="17"/>
  <c r="J633" i="17"/>
  <c r="Q633" i="17" s="1"/>
  <c r="P632" i="17"/>
  <c r="L632" i="17"/>
  <c r="J632" i="17"/>
  <c r="P631" i="17"/>
  <c r="L631" i="17"/>
  <c r="J631" i="17"/>
  <c r="Q631" i="17" s="1"/>
  <c r="P630" i="17"/>
  <c r="L630" i="17"/>
  <c r="J630" i="17"/>
  <c r="P629" i="17"/>
  <c r="L629" i="17"/>
  <c r="J629" i="17"/>
  <c r="Q629" i="17" s="1"/>
  <c r="P628" i="17"/>
  <c r="L628" i="17"/>
  <c r="J628" i="17"/>
  <c r="P627" i="17"/>
  <c r="L627" i="17"/>
  <c r="J627" i="17"/>
  <c r="Q627" i="17" s="1"/>
  <c r="L626" i="17"/>
  <c r="M626" i="17" s="1"/>
  <c r="J626" i="17"/>
  <c r="G624" i="17"/>
  <c r="O39" i="17"/>
  <c r="P39" i="17" s="1"/>
  <c r="L39" i="17"/>
  <c r="J39" i="17"/>
  <c r="H39" i="17"/>
  <c r="N37" i="17"/>
  <c r="L37" i="17"/>
  <c r="O35" i="17"/>
  <c r="P35" i="17" s="1"/>
  <c r="L35" i="17"/>
  <c r="J35" i="17"/>
  <c r="H35" i="17"/>
  <c r="O34" i="17"/>
  <c r="P34" i="17" s="1"/>
  <c r="L34" i="17"/>
  <c r="J34" i="17"/>
  <c r="H34" i="17"/>
  <c r="O33" i="17"/>
  <c r="P33" i="17" s="1"/>
  <c r="L33" i="17"/>
  <c r="J33" i="17"/>
  <c r="H33" i="17"/>
  <c r="O32" i="17"/>
  <c r="P32" i="17" s="1"/>
  <c r="L32" i="17"/>
  <c r="J32" i="17"/>
  <c r="H32" i="17"/>
  <c r="O31" i="17"/>
  <c r="P31" i="17" s="1"/>
  <c r="L31" i="17"/>
  <c r="J31" i="17"/>
  <c r="H31" i="17"/>
  <c r="O30" i="17"/>
  <c r="P30" i="17" s="1"/>
  <c r="L30" i="17"/>
  <c r="J30" i="17"/>
  <c r="H30" i="17"/>
  <c r="O29" i="17"/>
  <c r="P29" i="17" s="1"/>
  <c r="L29" i="17"/>
  <c r="J29" i="17"/>
  <c r="H29" i="17"/>
  <c r="O28" i="17"/>
  <c r="P28" i="17" s="1"/>
  <c r="L28" i="17"/>
  <c r="J28" i="17"/>
  <c r="H28" i="17"/>
  <c r="O27" i="17"/>
  <c r="P27" i="17" s="1"/>
  <c r="L27" i="17"/>
  <c r="J27" i="17"/>
  <c r="H27" i="17"/>
  <c r="O26" i="17"/>
  <c r="P26" i="17" s="1"/>
  <c r="L26" i="17"/>
  <c r="J26" i="17"/>
  <c r="H26" i="17"/>
  <c r="O25" i="17"/>
  <c r="P25" i="17" s="1"/>
  <c r="L25" i="17"/>
  <c r="J25" i="17"/>
  <c r="H25" i="17"/>
  <c r="O24" i="17"/>
  <c r="P24" i="17" s="1"/>
  <c r="L24" i="17"/>
  <c r="J24" i="17"/>
  <c r="H24" i="17"/>
  <c r="O23" i="17"/>
  <c r="P23" i="17" s="1"/>
  <c r="L23" i="17"/>
  <c r="J23" i="17"/>
  <c r="H23" i="17"/>
  <c r="O22" i="17"/>
  <c r="P22" i="17" s="1"/>
  <c r="L22" i="17"/>
  <c r="J22" i="17"/>
  <c r="H22" i="17"/>
  <c r="O21" i="17"/>
  <c r="P21" i="17" s="1"/>
  <c r="L21" i="17"/>
  <c r="J21" i="17"/>
  <c r="H21" i="17"/>
  <c r="O19" i="17"/>
  <c r="P19" i="17" s="1"/>
  <c r="L19" i="17"/>
  <c r="J19" i="17"/>
  <c r="H19" i="17"/>
  <c r="O18" i="17"/>
  <c r="P18" i="17" s="1"/>
  <c r="L18" i="17"/>
  <c r="J18" i="17"/>
  <c r="H18" i="17"/>
  <c r="O17" i="17"/>
  <c r="P17" i="17" s="1"/>
  <c r="L17" i="17"/>
  <c r="J17" i="17"/>
  <c r="H17" i="17"/>
  <c r="O16" i="17"/>
  <c r="P16" i="17" s="1"/>
  <c r="L16" i="17"/>
  <c r="J16" i="17"/>
  <c r="H16" i="17"/>
  <c r="O15" i="17"/>
  <c r="P15" i="17" s="1"/>
  <c r="J15" i="17"/>
  <c r="H15" i="17"/>
  <c r="L15" i="17"/>
  <c r="O14" i="17"/>
  <c r="P14" i="17" s="1"/>
  <c r="J14" i="17"/>
  <c r="O13" i="17"/>
  <c r="P13" i="17" s="1"/>
  <c r="L13" i="17"/>
  <c r="J13" i="17"/>
  <c r="P12" i="17"/>
  <c r="M12" i="17"/>
  <c r="N10" i="17"/>
  <c r="F10" i="17"/>
  <c r="F713" i="17" l="1"/>
  <c r="F720" i="17" s="1"/>
  <c r="F710" i="17"/>
  <c r="F717" i="17" s="1"/>
  <c r="F712" i="17"/>
  <c r="F719" i="17" s="1"/>
  <c r="E712" i="17"/>
  <c r="E719" i="17" s="1"/>
  <c r="L687" i="17"/>
  <c r="F711" i="17"/>
  <c r="F718" i="17" s="1"/>
  <c r="Q323" i="17"/>
  <c r="M691" i="17"/>
  <c r="R691" i="17" s="1"/>
  <c r="G687" i="17"/>
  <c r="S627" i="17"/>
  <c r="I38" i="18"/>
  <c r="S631" i="17"/>
  <c r="I42" i="18"/>
  <c r="S635" i="17"/>
  <c r="I46" i="18"/>
  <c r="S629" i="17"/>
  <c r="I40" i="18"/>
  <c r="S633" i="17"/>
  <c r="I44" i="18"/>
  <c r="S637" i="17"/>
  <c r="I48" i="18"/>
  <c r="L660" i="17"/>
  <c r="O660" i="17"/>
  <c r="Q690" i="17"/>
  <c r="Q692" i="17"/>
  <c r="Q681" i="17"/>
  <c r="Q685" i="17"/>
  <c r="Q671" i="17"/>
  <c r="G651" i="17"/>
  <c r="Q677" i="17"/>
  <c r="Q367" i="17"/>
  <c r="Q79" i="17"/>
  <c r="Q554" i="17"/>
  <c r="Q691" i="17"/>
  <c r="O687" i="17"/>
  <c r="Q694" i="17"/>
  <c r="Q695" i="17"/>
  <c r="Q663" i="17"/>
  <c r="Q679" i="17"/>
  <c r="Q675" i="17"/>
  <c r="Q683" i="17"/>
  <c r="Q653" i="17"/>
  <c r="Q657" i="17"/>
  <c r="Q655" i="17"/>
  <c r="Q659" i="17"/>
  <c r="Q201" i="17"/>
  <c r="Q639" i="17"/>
  <c r="O624" i="17"/>
  <c r="Q528" i="17"/>
  <c r="Q620" i="17"/>
  <c r="Q193" i="17"/>
  <c r="Q466" i="17"/>
  <c r="Q59" i="17"/>
  <c r="Q119" i="17"/>
  <c r="Q127" i="17"/>
  <c r="Q302" i="17"/>
  <c r="Q303" i="17"/>
  <c r="Q304" i="17"/>
  <c r="Q305" i="17"/>
  <c r="Q71" i="17"/>
  <c r="Q244" i="17"/>
  <c r="Q206" i="17"/>
  <c r="Q245" i="17"/>
  <c r="Q395" i="17"/>
  <c r="Q470" i="17"/>
  <c r="Q535" i="17"/>
  <c r="Q612" i="17"/>
  <c r="Q386" i="17"/>
  <c r="Q259" i="17"/>
  <c r="Q531" i="17"/>
  <c r="Q586" i="17"/>
  <c r="Q134" i="17"/>
  <c r="Q275" i="17"/>
  <c r="Q280" i="17"/>
  <c r="Q43" i="17"/>
  <c r="Q106" i="17"/>
  <c r="Q111" i="17"/>
  <c r="Q225" i="17"/>
  <c r="Q243" i="17"/>
  <c r="Q277" i="17"/>
  <c r="Q363" i="17"/>
  <c r="Q370" i="17"/>
  <c r="Q402" i="17"/>
  <c r="Q520" i="17"/>
  <c r="Q109" i="17"/>
  <c r="Q282" i="17"/>
  <c r="Q360" i="17"/>
  <c r="Q121" i="17"/>
  <c r="Q214" i="17"/>
  <c r="Q233" i="17"/>
  <c r="Q238" i="17"/>
  <c r="Q250" i="17"/>
  <c r="Q260" i="17"/>
  <c r="Q261" i="17"/>
  <c r="Q285" i="17"/>
  <c r="Q292" i="17"/>
  <c r="Q296" i="17"/>
  <c r="Q354" i="17"/>
  <c r="Q392" i="17"/>
  <c r="Q538" i="17"/>
  <c r="Q399" i="17"/>
  <c r="Q418" i="17"/>
  <c r="Q458" i="17"/>
  <c r="Q486" i="17"/>
  <c r="Q570" i="17"/>
  <c r="Q582" i="17"/>
  <c r="Q39" i="17"/>
  <c r="Q63" i="17"/>
  <c r="Q126" i="17"/>
  <c r="Q152" i="17"/>
  <c r="Q190" i="17"/>
  <c r="Q209" i="17"/>
  <c r="Q222" i="17"/>
  <c r="Q264" i="17"/>
  <c r="Q269" i="17"/>
  <c r="Q83" i="17"/>
  <c r="Q88" i="17"/>
  <c r="Q91" i="17"/>
  <c r="Q96" i="17"/>
  <c r="Q99" i="17"/>
  <c r="Q110" i="17"/>
  <c r="Q114" i="17"/>
  <c r="Q198" i="17"/>
  <c r="Q217" i="17"/>
  <c r="Q230" i="17"/>
  <c r="Q248" i="17"/>
  <c r="Q253" i="17"/>
  <c r="Q266" i="17"/>
  <c r="Q276" i="17"/>
  <c r="Q291" i="17"/>
  <c r="Q293" i="17"/>
  <c r="Q130" i="17"/>
  <c r="Q149" i="17"/>
  <c r="Q194" i="17"/>
  <c r="Q202" i="17"/>
  <c r="Q210" i="17"/>
  <c r="Q218" i="17"/>
  <c r="Q226" i="17"/>
  <c r="Q234" i="17"/>
  <c r="Q298" i="17"/>
  <c r="Q299" i="17"/>
  <c r="Q359" i="17"/>
  <c r="Q391" i="17"/>
  <c r="Q423" i="17"/>
  <c r="Q98" i="17"/>
  <c r="Q101" i="17"/>
  <c r="Q118" i="17"/>
  <c r="Q122" i="17"/>
  <c r="Q125" i="17"/>
  <c r="Q135" i="17"/>
  <c r="Q136" i="17"/>
  <c r="Q241" i="17"/>
  <c r="Q257" i="17"/>
  <c r="Q273" i="17"/>
  <c r="Q289" i="17"/>
  <c r="Q371" i="17"/>
  <c r="Q403" i="17"/>
  <c r="Q425" i="17"/>
  <c r="Q439" i="17"/>
  <c r="Q441" i="17"/>
  <c r="Q348" i="17"/>
  <c r="Q350" i="17"/>
  <c r="Q364" i="17"/>
  <c r="Q374" i="17"/>
  <c r="Q376" i="17"/>
  <c r="Q380" i="17"/>
  <c r="Q382" i="17"/>
  <c r="Q396" i="17"/>
  <c r="Q406" i="17"/>
  <c r="Q408" i="17"/>
  <c r="Q412" i="17"/>
  <c r="Q414" i="17"/>
  <c r="Q474" i="17"/>
  <c r="Q597" i="17"/>
  <c r="Q622" i="17"/>
  <c r="Q454" i="17"/>
  <c r="Q488" i="17"/>
  <c r="Q500" i="17"/>
  <c r="Q502" i="17"/>
  <c r="Q512" i="17"/>
  <c r="Q516" i="17"/>
  <c r="Q518" i="17"/>
  <c r="Q616" i="17"/>
  <c r="Q13" i="17"/>
  <c r="Q696" i="17"/>
  <c r="Q689" i="17"/>
  <c r="Q693" i="17"/>
  <c r="Q665" i="17"/>
  <c r="Q669" i="17"/>
  <c r="Q673" i="17"/>
  <c r="Q667" i="17"/>
  <c r="Q680" i="17"/>
  <c r="Q678" i="17"/>
  <c r="Q686" i="17"/>
  <c r="Q676" i="17"/>
  <c r="Q684" i="17"/>
  <c r="Q674" i="17"/>
  <c r="Q682" i="17"/>
  <c r="L651" i="17"/>
  <c r="Q654" i="17"/>
  <c r="Q656" i="17"/>
  <c r="Q658" i="17"/>
  <c r="Q628" i="17"/>
  <c r="Q636" i="17"/>
  <c r="Q626" i="17"/>
  <c r="Q634" i="17"/>
  <c r="Q641" i="17"/>
  <c r="Q642" i="17"/>
  <c r="Q643" i="17"/>
  <c r="Q632" i="17"/>
  <c r="Q640" i="17"/>
  <c r="Q630" i="17"/>
  <c r="Q638" i="17"/>
  <c r="Q47" i="17"/>
  <c r="Q104" i="17"/>
  <c r="Q107" i="17"/>
  <c r="Q113" i="17"/>
  <c r="Q129" i="17"/>
  <c r="Q138" i="17"/>
  <c r="Q51" i="17"/>
  <c r="Q55" i="17"/>
  <c r="Q85" i="17"/>
  <c r="Q90" i="17"/>
  <c r="Q93" i="17"/>
  <c r="Q115" i="17"/>
  <c r="Q117" i="17"/>
  <c r="Q131" i="17"/>
  <c r="Q133" i="17"/>
  <c r="Q144" i="17"/>
  <c r="Q146" i="17"/>
  <c r="Q151" i="17"/>
  <c r="Q189" i="17"/>
  <c r="Q191" i="17"/>
  <c r="Q197" i="17"/>
  <c r="Q199" i="17"/>
  <c r="Q205" i="17"/>
  <c r="Q207" i="17"/>
  <c r="Q213" i="17"/>
  <c r="Q215" i="17"/>
  <c r="Q221" i="17"/>
  <c r="Q223" i="17"/>
  <c r="Q229" i="17"/>
  <c r="Q231" i="17"/>
  <c r="Q237" i="17"/>
  <c r="Q239" i="17"/>
  <c r="Q246" i="17"/>
  <c r="Q252" i="17"/>
  <c r="Q262" i="17"/>
  <c r="Q268" i="17"/>
  <c r="Q278" i="17"/>
  <c r="Q284" i="17"/>
  <c r="Q294" i="17"/>
  <c r="Q67" i="17"/>
  <c r="Q123" i="17"/>
  <c r="Q141" i="17"/>
  <c r="Q143" i="17"/>
  <c r="Q195" i="17"/>
  <c r="Q203" i="17"/>
  <c r="Q211" i="17"/>
  <c r="Q219" i="17"/>
  <c r="Q227" i="17"/>
  <c r="Q235" i="17"/>
  <c r="Q255" i="17"/>
  <c r="Q271" i="17"/>
  <c r="Q287" i="17"/>
  <c r="Q247" i="17"/>
  <c r="Q254" i="17"/>
  <c r="Q263" i="17"/>
  <c r="Q270" i="17"/>
  <c r="Q279" i="17"/>
  <c r="Q286" i="17"/>
  <c r="Q295" i="17"/>
  <c r="Q307" i="17"/>
  <c r="Q308" i="17"/>
  <c r="Q351" i="17"/>
  <c r="Q358" i="17"/>
  <c r="Q366" i="17"/>
  <c r="Q375" i="17"/>
  <c r="Q383" i="17"/>
  <c r="Q390" i="17"/>
  <c r="Q398" i="17"/>
  <c r="Q407" i="17"/>
  <c r="Q415" i="17"/>
  <c r="Q422" i="17"/>
  <c r="Q430" i="17"/>
  <c r="Q437" i="17"/>
  <c r="Q450" i="17"/>
  <c r="Q482" i="17"/>
  <c r="Q484" i="17"/>
  <c r="Q498" i="17"/>
  <c r="Q75" i="17"/>
  <c r="Q108" i="17"/>
  <c r="Q112" i="17"/>
  <c r="Q116" i="17"/>
  <c r="Q120" i="17"/>
  <c r="Q124" i="17"/>
  <c r="Q128" i="17"/>
  <c r="Q132" i="17"/>
  <c r="Q192" i="17"/>
  <c r="Q196" i="17"/>
  <c r="Q200" i="17"/>
  <c r="Q204" i="17"/>
  <c r="Q208" i="17"/>
  <c r="Q212" i="17"/>
  <c r="Q216" i="17"/>
  <c r="Q220" i="17"/>
  <c r="Q224" i="17"/>
  <c r="Q228" i="17"/>
  <c r="Q232" i="17"/>
  <c r="Q240" i="17"/>
  <c r="Q242" i="17"/>
  <c r="Q249" i="17"/>
  <c r="Q251" i="17"/>
  <c r="Q256" i="17"/>
  <c r="Q258" i="17"/>
  <c r="Q265" i="17"/>
  <c r="Q267" i="17"/>
  <c r="Q272" i="17"/>
  <c r="Q274" i="17"/>
  <c r="Q281" i="17"/>
  <c r="Q283" i="17"/>
  <c r="Q288" i="17"/>
  <c r="Q290" i="17"/>
  <c r="Q297" i="17"/>
  <c r="Q347" i="17"/>
  <c r="Q355" i="17"/>
  <c r="Q379" i="17"/>
  <c r="Q387" i="17"/>
  <c r="Q411" i="17"/>
  <c r="Q419" i="17"/>
  <c r="Q434" i="17"/>
  <c r="Q435" i="17"/>
  <c r="Q438" i="17"/>
  <c r="Q476" i="17"/>
  <c r="Q490" i="17"/>
  <c r="Q492" i="17"/>
  <c r="Q514" i="17"/>
  <c r="Q550" i="17"/>
  <c r="Q600" i="17"/>
  <c r="Q346" i="17"/>
  <c r="Q352" i="17"/>
  <c r="Q356" i="17"/>
  <c r="Q362" i="17"/>
  <c r="Q368" i="17"/>
  <c r="Q372" i="17"/>
  <c r="Q378" i="17"/>
  <c r="Q384" i="17"/>
  <c r="Q388" i="17"/>
  <c r="Q394" i="17"/>
  <c r="Q400" i="17"/>
  <c r="Q404" i="17"/>
  <c r="Q410" i="17"/>
  <c r="Q416" i="17"/>
  <c r="Q420" i="17"/>
  <c r="Q426" i="17"/>
  <c r="Q446" i="17"/>
  <c r="Q462" i="17"/>
  <c r="Q478" i="17"/>
  <c r="Q480" i="17"/>
  <c r="Q494" i="17"/>
  <c r="Q496" i="17"/>
  <c r="Q504" i="17"/>
  <c r="Q566" i="17"/>
  <c r="Q506" i="17"/>
  <c r="Q522" i="17"/>
  <c r="Q542" i="17"/>
  <c r="Q558" i="17"/>
  <c r="Q574" i="17"/>
  <c r="Q590" i="17"/>
  <c r="Q608" i="17"/>
  <c r="Q508" i="17"/>
  <c r="Q510" i="17"/>
  <c r="Q524" i="17"/>
  <c r="Q526" i="17"/>
  <c r="Q546" i="17"/>
  <c r="Q562" i="17"/>
  <c r="Q578" i="17"/>
  <c r="Q594" i="17"/>
  <c r="Q604" i="17"/>
  <c r="Q536" i="17"/>
  <c r="Q539" i="17"/>
  <c r="Q543" i="17"/>
  <c r="Q547" i="17"/>
  <c r="Q551" i="17"/>
  <c r="Q555" i="17"/>
  <c r="Q559" i="17"/>
  <c r="Q563" i="17"/>
  <c r="Q567" i="17"/>
  <c r="Q571" i="17"/>
  <c r="Q575" i="17"/>
  <c r="Q579" i="17"/>
  <c r="Q583" i="17"/>
  <c r="Q587" i="17"/>
  <c r="Q591" i="17"/>
  <c r="Q595" i="17"/>
  <c r="Q603" i="17"/>
  <c r="Q607" i="17"/>
  <c r="Q611" i="17"/>
  <c r="Q615" i="17"/>
  <c r="Q619" i="17"/>
  <c r="Q621" i="17"/>
  <c r="Q12" i="17"/>
  <c r="Q15" i="17"/>
  <c r="Q16" i="17"/>
  <c r="Q17" i="17"/>
  <c r="Q18" i="17"/>
  <c r="Q20" i="17"/>
  <c r="Q21" i="17"/>
  <c r="Q22" i="17"/>
  <c r="Q23" i="17"/>
  <c r="Q24" i="17"/>
  <c r="Q25" i="17"/>
  <c r="Q26" i="17"/>
  <c r="Q28" i="17"/>
  <c r="Q29" i="17"/>
  <c r="Q30" i="17"/>
  <c r="Q31" i="17"/>
  <c r="Q32" i="17"/>
  <c r="Q33" i="17"/>
  <c r="Q34" i="17"/>
  <c r="Q27" i="17"/>
  <c r="Q19" i="17"/>
  <c r="Q35" i="17"/>
  <c r="Q42" i="17"/>
  <c r="Q46" i="17"/>
  <c r="Q50" i="17"/>
  <c r="Q54" i="17"/>
  <c r="Q58" i="17"/>
  <c r="Q62" i="17"/>
  <c r="Q66" i="17"/>
  <c r="Q70" i="17"/>
  <c r="Q74" i="17"/>
  <c r="Q78" i="17"/>
  <c r="Q82" i="17"/>
  <c r="Q86" i="17"/>
  <c r="Q89" i="17"/>
  <c r="Q94" i="17"/>
  <c r="Q97" i="17"/>
  <c r="Q102" i="17"/>
  <c r="Q105" i="17"/>
  <c r="Q139" i="17"/>
  <c r="Q142" i="17"/>
  <c r="Q147" i="17"/>
  <c r="Q150" i="17"/>
  <c r="L14" i="17"/>
  <c r="H14" i="17"/>
  <c r="Q14" i="17" s="1"/>
  <c r="E10" i="17"/>
  <c r="Q40" i="17"/>
  <c r="Q44" i="17"/>
  <c r="Q48" i="17"/>
  <c r="Q52" i="17"/>
  <c r="Q56" i="17"/>
  <c r="Q60" i="17"/>
  <c r="Q64" i="17"/>
  <c r="Q68" i="17"/>
  <c r="Q72" i="17"/>
  <c r="Q76" i="17"/>
  <c r="Q80" i="17"/>
  <c r="Q84" i="17"/>
  <c r="Q87" i="17"/>
  <c r="Q92" i="17"/>
  <c r="Q95" i="17"/>
  <c r="Q100" i="17"/>
  <c r="Q103" i="17"/>
  <c r="Q137" i="17"/>
  <c r="Q140" i="17"/>
  <c r="Q145" i="17"/>
  <c r="Q148" i="17"/>
  <c r="Q153" i="17"/>
  <c r="Q300" i="17"/>
  <c r="Q41" i="17"/>
  <c r="Q45" i="17"/>
  <c r="Q49" i="17"/>
  <c r="Q53" i="17"/>
  <c r="Q57" i="17"/>
  <c r="Q61" i="17"/>
  <c r="Q65" i="17"/>
  <c r="Q69" i="17"/>
  <c r="Q73" i="17"/>
  <c r="Q77" i="17"/>
  <c r="Q81" i="17"/>
  <c r="Q301" i="17"/>
  <c r="Q306" i="17"/>
  <c r="Q427" i="17"/>
  <c r="Q429" i="17"/>
  <c r="Q443" i="17"/>
  <c r="Q445" i="17"/>
  <c r="Q447" i="17"/>
  <c r="Q449" i="17"/>
  <c r="Q451" i="17"/>
  <c r="Q453" i="17"/>
  <c r="Q455" i="17"/>
  <c r="Q457" i="17"/>
  <c r="Q459" i="17"/>
  <c r="Q461" i="17"/>
  <c r="Q463" i="17"/>
  <c r="Q465" i="17"/>
  <c r="Q467" i="17"/>
  <c r="Q469" i="17"/>
  <c r="Q471" i="17"/>
  <c r="Q473" i="17"/>
  <c r="Q345" i="17"/>
  <c r="Q349" i="17"/>
  <c r="Q353" i="17"/>
  <c r="Q357" i="17"/>
  <c r="Q361" i="17"/>
  <c r="Q365" i="17"/>
  <c r="Q369" i="17"/>
  <c r="Q373" i="17"/>
  <c r="Q377" i="17"/>
  <c r="Q381" i="17"/>
  <c r="Q385" i="17"/>
  <c r="Q389" i="17"/>
  <c r="Q393" i="17"/>
  <c r="Q397" i="17"/>
  <c r="Q401" i="17"/>
  <c r="Q405" i="17"/>
  <c r="Q409" i="17"/>
  <c r="Q413" i="17"/>
  <c r="Q417" i="17"/>
  <c r="Q421" i="17"/>
  <c r="Q431" i="17"/>
  <c r="Q43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309" i="17"/>
  <c r="Q310" i="17"/>
  <c r="Q444" i="17"/>
  <c r="Q448" i="17"/>
  <c r="Q452" i="17"/>
  <c r="Q456" i="17"/>
  <c r="Q460" i="17"/>
  <c r="Q464" i="17"/>
  <c r="Q468" i="17"/>
  <c r="Q472" i="17"/>
  <c r="Q312" i="17"/>
  <c r="Q314" i="17"/>
  <c r="Q316" i="17"/>
  <c r="Q320" i="17"/>
  <c r="Q322" i="17"/>
  <c r="Q324" i="17"/>
  <c r="Q326" i="17"/>
  <c r="Q328" i="17"/>
  <c r="Q330" i="17"/>
  <c r="Q332" i="17"/>
  <c r="Q334" i="17"/>
  <c r="Q336" i="17"/>
  <c r="Q338" i="17"/>
  <c r="Q340" i="17"/>
  <c r="Q342" i="17"/>
  <c r="Q344" i="17"/>
  <c r="Q424" i="17"/>
  <c r="Q428" i="17"/>
  <c r="Q432" i="17"/>
  <c r="Q436" i="17"/>
  <c r="Q440" i="17"/>
  <c r="Q556" i="17"/>
  <c r="Q560" i="17"/>
  <c r="Q564" i="17"/>
  <c r="Q568" i="17"/>
  <c r="Q572" i="17"/>
  <c r="Q576" i="17"/>
  <c r="Q580" i="17"/>
  <c r="Q584" i="17"/>
  <c r="Q588" i="17"/>
  <c r="Q592" i="17"/>
  <c r="Q596" i="17"/>
  <c r="Q598" i="17"/>
  <c r="Q601" i="17"/>
  <c r="Q605" i="17"/>
  <c r="Q609" i="17"/>
  <c r="Q613" i="17"/>
  <c r="Q617" i="17"/>
  <c r="Q475" i="17"/>
  <c r="Q477" i="17"/>
  <c r="Q479" i="17"/>
  <c r="Q481" i="17"/>
  <c r="Q483" i="17"/>
  <c r="Q485" i="17"/>
  <c r="Q487" i="17"/>
  <c r="Q489" i="17"/>
  <c r="Q491" i="17"/>
  <c r="Q493" i="17"/>
  <c r="Q495" i="17"/>
  <c r="Q497" i="17"/>
  <c r="Q499" i="17"/>
  <c r="Q501" i="17"/>
  <c r="Q503" i="17"/>
  <c r="Q505" i="17"/>
  <c r="Q507" i="17"/>
  <c r="Q509" i="17"/>
  <c r="Q511" i="17"/>
  <c r="Q513" i="17"/>
  <c r="Q515" i="17"/>
  <c r="Q517" i="17"/>
  <c r="Q519" i="17"/>
  <c r="Q521" i="17"/>
  <c r="Q523" i="17"/>
  <c r="Q525" i="17"/>
  <c r="Q527" i="17"/>
  <c r="Q529" i="17"/>
  <c r="Q530" i="17"/>
  <c r="Q532" i="17"/>
  <c r="I667" i="18" s="1"/>
  <c r="Q534" i="17"/>
  <c r="Q541" i="17"/>
  <c r="Q545" i="17"/>
  <c r="Q549" i="17"/>
  <c r="Q553" i="17"/>
  <c r="Q557" i="17"/>
  <c r="Q561" i="17"/>
  <c r="Q565" i="17"/>
  <c r="Q569" i="17"/>
  <c r="Q573" i="17"/>
  <c r="Q577" i="17"/>
  <c r="Q581" i="17"/>
  <c r="Q585" i="17"/>
  <c r="Q589" i="17"/>
  <c r="Q593" i="17"/>
  <c r="Q599" i="17"/>
  <c r="Q602" i="17"/>
  <c r="Q606" i="17"/>
  <c r="Q610" i="17"/>
  <c r="Q614" i="17"/>
  <c r="Q618" i="17"/>
  <c r="Q311" i="17"/>
  <c r="Q313" i="17"/>
  <c r="Q315" i="17"/>
  <c r="Q317" i="17"/>
  <c r="Q319" i="17"/>
  <c r="Q321" i="17"/>
  <c r="Q325" i="17"/>
  <c r="Q327" i="17"/>
  <c r="Q329" i="17"/>
  <c r="Q331" i="17"/>
  <c r="Q333" i="17"/>
  <c r="Q335" i="17"/>
  <c r="Q337" i="17"/>
  <c r="Q339" i="17"/>
  <c r="Q341" i="17"/>
  <c r="Q343" i="17"/>
  <c r="Q533" i="17"/>
  <c r="Q537" i="17"/>
  <c r="Q540" i="17"/>
  <c r="Q544" i="17"/>
  <c r="Q548" i="17"/>
  <c r="Q552" i="17"/>
  <c r="M629" i="17"/>
  <c r="R629" i="17" s="1"/>
  <c r="M683" i="17"/>
  <c r="R683" i="17" s="1"/>
  <c r="Q649" i="17"/>
  <c r="M653" i="17"/>
  <c r="R653" i="17" s="1"/>
  <c r="Q645" i="17"/>
  <c r="Q647" i="17"/>
  <c r="Q648" i="17"/>
  <c r="G660" i="17"/>
  <c r="Q662" i="17"/>
  <c r="Q666" i="17"/>
  <c r="Q670" i="17"/>
  <c r="Q644" i="17"/>
  <c r="Q646" i="17"/>
  <c r="Q650" i="17"/>
  <c r="Q664" i="17"/>
  <c r="Q668" i="17"/>
  <c r="Q672" i="17"/>
  <c r="O10" i="17" l="1"/>
  <c r="E711" i="17"/>
  <c r="E718" i="17" s="1"/>
  <c r="M693" i="17"/>
  <c r="R693" i="17" s="1"/>
  <c r="H124" i="18" s="1"/>
  <c r="M692" i="17"/>
  <c r="R692" i="17" s="1"/>
  <c r="T692" i="17" s="1"/>
  <c r="M690" i="17"/>
  <c r="R690" i="17" s="1"/>
  <c r="T690" i="17" s="1"/>
  <c r="M694" i="17"/>
  <c r="R694" i="17" s="1"/>
  <c r="T694" i="17" s="1"/>
  <c r="R689" i="17"/>
  <c r="T689" i="17" s="1"/>
  <c r="M696" i="17"/>
  <c r="R696" i="17" s="1"/>
  <c r="H127" i="18" s="1"/>
  <c r="M695" i="17"/>
  <c r="R695" i="17" s="1"/>
  <c r="H126" i="18" s="1"/>
  <c r="M39" i="17"/>
  <c r="R39" i="17" s="1"/>
  <c r="S689" i="17"/>
  <c r="I120" i="18"/>
  <c r="S694" i="17"/>
  <c r="I125" i="18"/>
  <c r="S692" i="17"/>
  <c r="I123" i="18"/>
  <c r="T691" i="17"/>
  <c r="H122" i="18"/>
  <c r="S696" i="17"/>
  <c r="I127" i="18"/>
  <c r="S690" i="17"/>
  <c r="I121" i="18"/>
  <c r="S693" i="17"/>
  <c r="I124" i="18"/>
  <c r="S695" i="17"/>
  <c r="I126" i="18"/>
  <c r="S691" i="17"/>
  <c r="I122" i="18"/>
  <c r="S666" i="17"/>
  <c r="I96" i="18"/>
  <c r="S667" i="17"/>
  <c r="I97" i="18"/>
  <c r="S672" i="17"/>
  <c r="I102" i="18"/>
  <c r="S673" i="17"/>
  <c r="I103" i="18"/>
  <c r="S675" i="17"/>
  <c r="I105" i="18"/>
  <c r="S668" i="17"/>
  <c r="I98" i="18"/>
  <c r="S674" i="17"/>
  <c r="I104" i="18"/>
  <c r="S678" i="17"/>
  <c r="I108" i="18"/>
  <c r="S669" i="17"/>
  <c r="I99" i="18"/>
  <c r="S679" i="17"/>
  <c r="I109" i="18"/>
  <c r="S671" i="17"/>
  <c r="I101" i="18"/>
  <c r="T683" i="17"/>
  <c r="H113" i="18"/>
  <c r="S676" i="17"/>
  <c r="I106" i="18"/>
  <c r="S683" i="17"/>
  <c r="I113" i="18"/>
  <c r="S677" i="17"/>
  <c r="I107" i="18"/>
  <c r="S681" i="17"/>
  <c r="I111" i="18"/>
  <c r="S662" i="17"/>
  <c r="I92" i="18"/>
  <c r="S682" i="17"/>
  <c r="I112" i="18"/>
  <c r="S686" i="17"/>
  <c r="I116" i="18"/>
  <c r="S664" i="17"/>
  <c r="I94" i="18"/>
  <c r="S670" i="17"/>
  <c r="I100" i="18"/>
  <c r="S684" i="17"/>
  <c r="I114" i="18"/>
  <c r="S680" i="17"/>
  <c r="I110" i="18"/>
  <c r="S665" i="17"/>
  <c r="I95" i="18"/>
  <c r="S663" i="17"/>
  <c r="I93" i="18"/>
  <c r="S685" i="17"/>
  <c r="I115" i="18"/>
  <c r="S659" i="17"/>
  <c r="I70" i="18"/>
  <c r="S658" i="17"/>
  <c r="I69" i="18"/>
  <c r="S655" i="17"/>
  <c r="I66" i="18"/>
  <c r="T653" i="17"/>
  <c r="H64" i="18"/>
  <c r="S656" i="17"/>
  <c r="I67" i="18"/>
  <c r="S657" i="17"/>
  <c r="I68" i="18"/>
  <c r="S654" i="17"/>
  <c r="I65" i="18"/>
  <c r="S653" i="17"/>
  <c r="I64" i="18"/>
  <c r="S650" i="17"/>
  <c r="I61" i="18"/>
  <c r="S647" i="17"/>
  <c r="I58" i="18"/>
  <c r="S638" i="17"/>
  <c r="I49" i="18"/>
  <c r="S643" i="17"/>
  <c r="I54" i="18"/>
  <c r="S626" i="17"/>
  <c r="I37" i="18"/>
  <c r="S646" i="17"/>
  <c r="I57" i="18"/>
  <c r="S645" i="17"/>
  <c r="I56" i="18"/>
  <c r="T629" i="17"/>
  <c r="U629" i="17" s="1"/>
  <c r="K40" i="18" s="1"/>
  <c r="H40" i="18"/>
  <c r="S630" i="17"/>
  <c r="I41" i="18"/>
  <c r="S642" i="17"/>
  <c r="I53" i="18"/>
  <c r="S644" i="17"/>
  <c r="I55" i="18"/>
  <c r="S640" i="17"/>
  <c r="I51" i="18"/>
  <c r="S641" i="17"/>
  <c r="I52" i="18"/>
  <c r="S636" i="17"/>
  <c r="I47" i="18"/>
  <c r="S639" i="17"/>
  <c r="I50" i="18"/>
  <c r="S648" i="17"/>
  <c r="I59" i="18"/>
  <c r="S649" i="17"/>
  <c r="I60" i="18"/>
  <c r="S632" i="17"/>
  <c r="I43" i="18"/>
  <c r="S634" i="17"/>
  <c r="I45" i="18"/>
  <c r="S628" i="17"/>
  <c r="I39" i="18"/>
  <c r="S343" i="17"/>
  <c r="I468" i="18"/>
  <c r="S327" i="17"/>
  <c r="I450" i="18"/>
  <c r="S311" i="17"/>
  <c r="I431" i="18"/>
  <c r="S589" i="17"/>
  <c r="I727" i="18"/>
  <c r="S557" i="17"/>
  <c r="I693" i="18"/>
  <c r="S530" i="17"/>
  <c r="I665" i="18"/>
  <c r="S515" i="17"/>
  <c r="I649" i="18"/>
  <c r="S499" i="17"/>
  <c r="I633" i="18"/>
  <c r="S475" i="17"/>
  <c r="I608" i="18"/>
  <c r="S592" i="17"/>
  <c r="I730" i="18"/>
  <c r="S560" i="17"/>
  <c r="I696" i="18"/>
  <c r="S432" i="17"/>
  <c r="I562" i="18"/>
  <c r="S334" i="17"/>
  <c r="I457" i="18"/>
  <c r="S472" i="17"/>
  <c r="I605" i="18"/>
  <c r="S310" i="17"/>
  <c r="I430" i="18"/>
  <c r="S182" i="17"/>
  <c r="I291" i="18"/>
  <c r="S174" i="17"/>
  <c r="I282" i="18"/>
  <c r="S170" i="17"/>
  <c r="I278" i="18"/>
  <c r="S162" i="17"/>
  <c r="I270" i="18"/>
  <c r="S154" i="17"/>
  <c r="I262" i="18"/>
  <c r="S401" i="17"/>
  <c r="I529" i="18"/>
  <c r="S369" i="17"/>
  <c r="I495" i="18"/>
  <c r="S471" i="17"/>
  <c r="I604" i="18"/>
  <c r="S455" i="17"/>
  <c r="I587" i="18"/>
  <c r="S427" i="17"/>
  <c r="I555" i="18"/>
  <c r="S61" i="17"/>
  <c r="I165" i="18"/>
  <c r="S148" i="17"/>
  <c r="I255" i="18"/>
  <c r="S87" i="17"/>
  <c r="I193" i="18"/>
  <c r="S40" i="17"/>
  <c r="I144" i="18"/>
  <c r="S105" i="17"/>
  <c r="I211" i="18"/>
  <c r="S42" i="17"/>
  <c r="I146" i="18"/>
  <c r="S611" i="17"/>
  <c r="I750" i="18"/>
  <c r="S579" i="17"/>
  <c r="I716" i="18"/>
  <c r="S547" i="17"/>
  <c r="I683" i="18"/>
  <c r="S546" i="17"/>
  <c r="I682" i="18"/>
  <c r="S558" i="17"/>
  <c r="I694" i="18"/>
  <c r="S566" i="17"/>
  <c r="I703" i="18"/>
  <c r="S426" i="17"/>
  <c r="I554" i="18"/>
  <c r="S384" i="17"/>
  <c r="I510" i="18"/>
  <c r="S600" i="17"/>
  <c r="I739" i="18"/>
  <c r="S434" i="17"/>
  <c r="I564" i="18"/>
  <c r="S297" i="17"/>
  <c r="I416" i="18"/>
  <c r="S265" i="17"/>
  <c r="I383" i="18"/>
  <c r="S232" i="17"/>
  <c r="I347" i="18"/>
  <c r="S200" i="17"/>
  <c r="I314" i="18"/>
  <c r="S112" i="17"/>
  <c r="I218" i="18"/>
  <c r="S430" i="17"/>
  <c r="I560" i="18"/>
  <c r="S366" i="17"/>
  <c r="I492" i="18"/>
  <c r="S270" i="17"/>
  <c r="I388" i="18"/>
  <c r="S287" i="17"/>
  <c r="I406" i="18"/>
  <c r="S195" i="17"/>
  <c r="I309" i="18"/>
  <c r="S239" i="17"/>
  <c r="I356" i="18"/>
  <c r="S207" i="17"/>
  <c r="I321" i="18"/>
  <c r="S144" i="17"/>
  <c r="I251" i="18"/>
  <c r="S55" i="17"/>
  <c r="I159" i="18"/>
  <c r="S47" i="17"/>
  <c r="I151" i="18"/>
  <c r="S616" i="17"/>
  <c r="I755" i="18"/>
  <c r="S412" i="17"/>
  <c r="I540" i="18"/>
  <c r="S364" i="17"/>
  <c r="I489" i="18"/>
  <c r="S289" i="17"/>
  <c r="I408" i="18"/>
  <c r="S118" i="17"/>
  <c r="I224" i="18"/>
  <c r="S299" i="17"/>
  <c r="I419" i="18"/>
  <c r="S149" i="17"/>
  <c r="I256" i="18"/>
  <c r="S230" i="17"/>
  <c r="I345" i="18"/>
  <c r="S88" i="17"/>
  <c r="I194" i="18"/>
  <c r="S126" i="17"/>
  <c r="I232" i="18"/>
  <c r="S399" i="17"/>
  <c r="I527" i="18"/>
  <c r="S260" i="17"/>
  <c r="I378" i="18"/>
  <c r="S109" i="17"/>
  <c r="I215" i="18"/>
  <c r="S111" i="17"/>
  <c r="I217" i="18"/>
  <c r="S259" i="17"/>
  <c r="I377" i="18"/>
  <c r="S244" i="17"/>
  <c r="I361" i="18"/>
  <c r="S303" i="17"/>
  <c r="I423" i="18"/>
  <c r="S528" i="17"/>
  <c r="I663" i="18"/>
  <c r="S540" i="17"/>
  <c r="I675" i="18"/>
  <c r="S333" i="17"/>
  <c r="I456" i="18"/>
  <c r="S317" i="17"/>
  <c r="I440" i="18"/>
  <c r="S602" i="17"/>
  <c r="I741" i="18"/>
  <c r="S569" i="17"/>
  <c r="I706" i="18"/>
  <c r="S521" i="17"/>
  <c r="I656" i="18"/>
  <c r="S497" i="17"/>
  <c r="I631" i="18"/>
  <c r="S481" i="17"/>
  <c r="I614" i="18"/>
  <c r="S601" i="17"/>
  <c r="I740" i="18"/>
  <c r="S572" i="17"/>
  <c r="I709" i="18"/>
  <c r="S556" i="17"/>
  <c r="I692" i="18"/>
  <c r="S340" i="17"/>
  <c r="I463" i="18"/>
  <c r="S324" i="17"/>
  <c r="I447" i="18"/>
  <c r="S452" i="17"/>
  <c r="I584" i="18"/>
  <c r="S185" i="17"/>
  <c r="I294" i="18"/>
  <c r="S177" i="17"/>
  <c r="I285" i="18"/>
  <c r="S169" i="17"/>
  <c r="I277" i="18"/>
  <c r="S161" i="17"/>
  <c r="I269" i="18"/>
  <c r="S413" i="17"/>
  <c r="I541" i="18"/>
  <c r="S381" i="17"/>
  <c r="I507" i="18"/>
  <c r="S349" i="17"/>
  <c r="I474" i="18"/>
  <c r="S461" i="17"/>
  <c r="I593" i="18"/>
  <c r="S445" i="17"/>
  <c r="I575" i="18"/>
  <c r="S73" i="17"/>
  <c r="I178" i="18"/>
  <c r="S41" i="17"/>
  <c r="I145" i="18"/>
  <c r="S84" i="17"/>
  <c r="I189" i="18"/>
  <c r="S147" i="17"/>
  <c r="I254" i="18"/>
  <c r="S70" i="17"/>
  <c r="I175" i="18"/>
  <c r="S54" i="17"/>
  <c r="I158" i="18"/>
  <c r="S621" i="17"/>
  <c r="I760" i="18"/>
  <c r="S591" i="17"/>
  <c r="I729" i="18"/>
  <c r="S559" i="17"/>
  <c r="I695" i="18"/>
  <c r="S594" i="17"/>
  <c r="I732" i="18"/>
  <c r="S608" i="17"/>
  <c r="I747" i="18"/>
  <c r="S504" i="17"/>
  <c r="I638" i="18"/>
  <c r="S420" i="17"/>
  <c r="I548" i="18"/>
  <c r="S378" i="17"/>
  <c r="I504" i="18"/>
  <c r="S550" i="17"/>
  <c r="I686" i="18"/>
  <c r="S442" i="17"/>
  <c r="I572" i="18"/>
  <c r="S274" i="17"/>
  <c r="I392" i="18"/>
  <c r="S242" i="17"/>
  <c r="I359" i="18"/>
  <c r="S212" i="17"/>
  <c r="I326" i="18"/>
  <c r="S124" i="17"/>
  <c r="I230" i="18"/>
  <c r="S482" i="17"/>
  <c r="I615" i="18"/>
  <c r="S390" i="17"/>
  <c r="I516" i="18"/>
  <c r="S295" i="17"/>
  <c r="I414" i="18"/>
  <c r="S271" i="17"/>
  <c r="I389" i="18"/>
  <c r="S294" i="17"/>
  <c r="I413" i="18"/>
  <c r="S500" i="17"/>
  <c r="I634" i="18"/>
  <c r="S408" i="17"/>
  <c r="I536" i="18"/>
  <c r="S350" i="17"/>
  <c r="I475" i="18"/>
  <c r="S273" i="17"/>
  <c r="I391" i="18"/>
  <c r="S101" i="17"/>
  <c r="I207" i="18"/>
  <c r="S298" i="17"/>
  <c r="I418" i="18"/>
  <c r="S130" i="17"/>
  <c r="I236" i="18"/>
  <c r="S217" i="17"/>
  <c r="I331" i="18"/>
  <c r="S83" i="17"/>
  <c r="I188" i="18"/>
  <c r="S486" i="17"/>
  <c r="I620" i="18"/>
  <c r="S292" i="17"/>
  <c r="I411" i="18"/>
  <c r="S520" i="17"/>
  <c r="I654" i="18"/>
  <c r="S552" i="17"/>
  <c r="I688" i="18"/>
  <c r="S537" i="17"/>
  <c r="I672" i="18"/>
  <c r="S339" i="17"/>
  <c r="I462" i="18"/>
  <c r="S331" i="17"/>
  <c r="I454" i="18"/>
  <c r="S323" i="17"/>
  <c r="I446" i="18"/>
  <c r="S315" i="17"/>
  <c r="I438" i="18"/>
  <c r="S614" i="17"/>
  <c r="I753" i="18"/>
  <c r="S599" i="17"/>
  <c r="I737" i="18"/>
  <c r="S581" i="17"/>
  <c r="I718" i="18"/>
  <c r="S565" i="17"/>
  <c r="I702" i="18"/>
  <c r="S549" i="17"/>
  <c r="I685" i="18"/>
  <c r="S534" i="17"/>
  <c r="I669" i="18"/>
  <c r="S527" i="17"/>
  <c r="I662" i="18"/>
  <c r="S519" i="17"/>
  <c r="I653" i="18"/>
  <c r="S511" i="17"/>
  <c r="I645" i="18"/>
  <c r="S503" i="17"/>
  <c r="I637" i="18"/>
  <c r="S495" i="17"/>
  <c r="I629" i="18"/>
  <c r="S487" i="17"/>
  <c r="I621" i="18"/>
  <c r="S479" i="17"/>
  <c r="I612" i="18"/>
  <c r="S613" i="17"/>
  <c r="I752" i="18"/>
  <c r="S598" i="17"/>
  <c r="I736" i="18"/>
  <c r="S584" i="17"/>
  <c r="I721" i="18"/>
  <c r="S568" i="17"/>
  <c r="I705" i="18"/>
  <c r="S440" i="17"/>
  <c r="I570" i="18"/>
  <c r="S424" i="17"/>
  <c r="I552" i="18"/>
  <c r="S338" i="17"/>
  <c r="I461" i="18"/>
  <c r="S330" i="17"/>
  <c r="I453" i="18"/>
  <c r="S322" i="17"/>
  <c r="I445" i="18"/>
  <c r="S314" i="17"/>
  <c r="I437" i="18"/>
  <c r="S464" i="17"/>
  <c r="I596" i="18"/>
  <c r="S448" i="17"/>
  <c r="I580" i="18"/>
  <c r="S188" i="17"/>
  <c r="I297" i="18"/>
  <c r="S184" i="17"/>
  <c r="I293" i="18"/>
  <c r="S180" i="17"/>
  <c r="I289" i="18"/>
  <c r="S176" i="17"/>
  <c r="I284" i="18"/>
  <c r="S172" i="17"/>
  <c r="I280" i="18"/>
  <c r="S168" i="17"/>
  <c r="I276" i="18"/>
  <c r="S164" i="17"/>
  <c r="I272" i="18"/>
  <c r="S160" i="17"/>
  <c r="I268" i="18"/>
  <c r="S156" i="17"/>
  <c r="I264" i="18"/>
  <c r="S431" i="17"/>
  <c r="I561" i="18"/>
  <c r="S409" i="17"/>
  <c r="I537" i="18"/>
  <c r="S393" i="17"/>
  <c r="I519" i="18"/>
  <c r="S377" i="17"/>
  <c r="I503" i="18"/>
  <c r="S361" i="17"/>
  <c r="I486" i="18"/>
  <c r="S345" i="17"/>
  <c r="I470" i="18"/>
  <c r="S467" i="17"/>
  <c r="I600" i="18"/>
  <c r="S459" i="17"/>
  <c r="I591" i="18"/>
  <c r="S451" i="17"/>
  <c r="I583" i="18"/>
  <c r="S443" i="17"/>
  <c r="I573" i="18"/>
  <c r="S301" i="17"/>
  <c r="I421" i="18"/>
  <c r="S69" i="17"/>
  <c r="I174" i="18"/>
  <c r="S53" i="17"/>
  <c r="I157" i="18"/>
  <c r="S300" i="17"/>
  <c r="I420" i="18"/>
  <c r="S140" i="17"/>
  <c r="I247" i="18"/>
  <c r="S95" i="17"/>
  <c r="I201" i="18"/>
  <c r="S80" i="17"/>
  <c r="I185" i="18"/>
  <c r="S64" i="17"/>
  <c r="I168" i="18"/>
  <c r="S48" i="17"/>
  <c r="I152" i="18"/>
  <c r="S142" i="17"/>
  <c r="I249" i="18"/>
  <c r="S97" i="17"/>
  <c r="I203" i="18"/>
  <c r="S82" i="17"/>
  <c r="I187" i="18"/>
  <c r="S66" i="17"/>
  <c r="I170" i="18"/>
  <c r="S50" i="17"/>
  <c r="I154" i="18"/>
  <c r="S619" i="17"/>
  <c r="I758" i="18"/>
  <c r="S603" i="17"/>
  <c r="I742" i="18"/>
  <c r="S587" i="17"/>
  <c r="I725" i="18"/>
  <c r="S571" i="17"/>
  <c r="I708" i="18"/>
  <c r="S555" i="17"/>
  <c r="I691" i="18"/>
  <c r="S539" i="17"/>
  <c r="I674" i="18"/>
  <c r="S578" i="17"/>
  <c r="I715" i="18"/>
  <c r="S524" i="17"/>
  <c r="I659" i="18"/>
  <c r="S590" i="17"/>
  <c r="I728" i="18"/>
  <c r="S522" i="17"/>
  <c r="I657" i="18"/>
  <c r="S496" i="17"/>
  <c r="I630" i="18"/>
  <c r="S462" i="17"/>
  <c r="I594" i="18"/>
  <c r="S416" i="17"/>
  <c r="I544" i="18"/>
  <c r="S394" i="17"/>
  <c r="I520" i="18"/>
  <c r="S372" i="17"/>
  <c r="I498" i="18"/>
  <c r="S352" i="17"/>
  <c r="I477" i="18"/>
  <c r="S514" i="17"/>
  <c r="I648" i="18"/>
  <c r="S438" i="17"/>
  <c r="I568" i="18"/>
  <c r="S419" i="17"/>
  <c r="I547" i="18"/>
  <c r="S355" i="17"/>
  <c r="I480" i="18"/>
  <c r="S288" i="17"/>
  <c r="I407" i="18"/>
  <c r="S272" i="17"/>
  <c r="I390" i="18"/>
  <c r="S256" i="17"/>
  <c r="I374" i="18"/>
  <c r="S240" i="17"/>
  <c r="I357" i="18"/>
  <c r="S224" i="17"/>
  <c r="I339" i="18"/>
  <c r="S208" i="17"/>
  <c r="I322" i="18"/>
  <c r="S192" i="17"/>
  <c r="I306" i="18"/>
  <c r="S120" i="17"/>
  <c r="I226" i="18"/>
  <c r="S75" i="17"/>
  <c r="I180" i="18"/>
  <c r="S450" i="17"/>
  <c r="I582" i="18"/>
  <c r="S415" i="17"/>
  <c r="I543" i="18"/>
  <c r="S383" i="17"/>
  <c r="I509" i="18"/>
  <c r="S351" i="17"/>
  <c r="I476" i="18"/>
  <c r="S286" i="17"/>
  <c r="I405" i="18"/>
  <c r="S254" i="17"/>
  <c r="I372" i="18"/>
  <c r="S255" i="17"/>
  <c r="I373" i="18"/>
  <c r="S211" i="17"/>
  <c r="I325" i="18"/>
  <c r="S141" i="17"/>
  <c r="I248" i="18"/>
  <c r="S284" i="17"/>
  <c r="I403" i="18"/>
  <c r="S252" i="17"/>
  <c r="I370" i="18"/>
  <c r="S231" i="17"/>
  <c r="I346" i="18"/>
  <c r="S215" i="17"/>
  <c r="I329" i="18"/>
  <c r="S199" i="17"/>
  <c r="I313" i="18"/>
  <c r="S151" i="17"/>
  <c r="I258" i="18"/>
  <c r="S131" i="17"/>
  <c r="I238" i="18"/>
  <c r="S90" i="17"/>
  <c r="I196" i="18"/>
  <c r="S516" i="17"/>
  <c r="I650" i="18"/>
  <c r="S488" i="17"/>
  <c r="I622" i="18"/>
  <c r="S474" i="17"/>
  <c r="I607" i="18"/>
  <c r="S406" i="17"/>
  <c r="I534" i="18"/>
  <c r="S376" i="17"/>
  <c r="I502" i="18"/>
  <c r="S348" i="17"/>
  <c r="I473" i="18"/>
  <c r="S403" i="17"/>
  <c r="I531" i="18"/>
  <c r="S257" i="17"/>
  <c r="I375" i="18"/>
  <c r="S125" i="17"/>
  <c r="I231" i="18"/>
  <c r="S98" i="17"/>
  <c r="I204" i="18"/>
  <c r="S391" i="17"/>
  <c r="I517" i="18"/>
  <c r="S234" i="17"/>
  <c r="I349" i="18"/>
  <c r="S202" i="17"/>
  <c r="I316" i="18"/>
  <c r="S293" i="17"/>
  <c r="I412" i="18"/>
  <c r="S253" i="17"/>
  <c r="I371" i="18"/>
  <c r="S198" i="17"/>
  <c r="I312" i="18"/>
  <c r="S96" i="17"/>
  <c r="I202" i="18"/>
  <c r="S269" i="17"/>
  <c r="I387" i="18"/>
  <c r="S190" i="17"/>
  <c r="I299" i="18"/>
  <c r="S39" i="17"/>
  <c r="I143" i="18"/>
  <c r="S458" i="17"/>
  <c r="I590" i="18"/>
  <c r="S392" i="17"/>
  <c r="I518" i="18"/>
  <c r="S285" i="17"/>
  <c r="I404" i="18"/>
  <c r="S238" i="17"/>
  <c r="I355" i="18"/>
  <c r="S360" i="17"/>
  <c r="I485" i="18"/>
  <c r="S402" i="17"/>
  <c r="I530" i="18"/>
  <c r="S243" i="17"/>
  <c r="I360" i="18"/>
  <c r="S43" i="17"/>
  <c r="I147" i="18"/>
  <c r="S586" i="17"/>
  <c r="I724" i="18"/>
  <c r="S612" i="17"/>
  <c r="I751" i="18"/>
  <c r="S245" i="17"/>
  <c r="I362" i="18"/>
  <c r="S305" i="17"/>
  <c r="I425" i="18"/>
  <c r="S127" i="17"/>
  <c r="I233" i="18"/>
  <c r="S193" i="17"/>
  <c r="I307" i="18"/>
  <c r="S79" i="17"/>
  <c r="I184" i="18"/>
  <c r="S544" i="17"/>
  <c r="I680" i="18"/>
  <c r="S335" i="17"/>
  <c r="I458" i="18"/>
  <c r="S319" i="17"/>
  <c r="I442" i="18"/>
  <c r="S606" i="17"/>
  <c r="I745" i="18"/>
  <c r="S573" i="17"/>
  <c r="I710" i="18"/>
  <c r="S541" i="17"/>
  <c r="I677" i="18"/>
  <c r="S523" i="17"/>
  <c r="I658" i="18"/>
  <c r="S507" i="17"/>
  <c r="I641" i="18"/>
  <c r="S491" i="17"/>
  <c r="I625" i="18"/>
  <c r="S483" i="17"/>
  <c r="I616" i="18"/>
  <c r="S605" i="17"/>
  <c r="I744" i="18"/>
  <c r="S576" i="17"/>
  <c r="I713" i="18"/>
  <c r="S342" i="17"/>
  <c r="I467" i="18"/>
  <c r="S326" i="17"/>
  <c r="I449" i="18"/>
  <c r="S318" i="17"/>
  <c r="I441" i="18"/>
  <c r="S456" i="17"/>
  <c r="I588" i="18"/>
  <c r="S186" i="17"/>
  <c r="I295" i="18"/>
  <c r="S178" i="17"/>
  <c r="I286" i="18"/>
  <c r="S166" i="17"/>
  <c r="I274" i="18"/>
  <c r="S158" i="17"/>
  <c r="I266" i="18"/>
  <c r="S417" i="17"/>
  <c r="I545" i="18"/>
  <c r="S385" i="17"/>
  <c r="I511" i="18"/>
  <c r="S353" i="17"/>
  <c r="I478" i="18"/>
  <c r="S463" i="17"/>
  <c r="I595" i="18"/>
  <c r="S447" i="17"/>
  <c r="I579" i="18"/>
  <c r="S77" i="17"/>
  <c r="I182" i="18"/>
  <c r="S45" i="17"/>
  <c r="I149" i="18"/>
  <c r="S103" i="17"/>
  <c r="I209" i="18"/>
  <c r="S72" i="17"/>
  <c r="I177" i="18"/>
  <c r="S56" i="17"/>
  <c r="I160" i="18"/>
  <c r="S150" i="17"/>
  <c r="I257" i="18"/>
  <c r="S89" i="17"/>
  <c r="I195" i="18"/>
  <c r="S74" i="17"/>
  <c r="I179" i="18"/>
  <c r="S58" i="17"/>
  <c r="I162" i="18"/>
  <c r="S595" i="17"/>
  <c r="I733" i="18"/>
  <c r="S563" i="17"/>
  <c r="I700" i="18"/>
  <c r="S604" i="17"/>
  <c r="I743" i="18"/>
  <c r="S508" i="17"/>
  <c r="I642" i="18"/>
  <c r="S480" i="17"/>
  <c r="I613" i="18"/>
  <c r="S404" i="17"/>
  <c r="I532" i="18"/>
  <c r="S362" i="17"/>
  <c r="I487" i="18"/>
  <c r="S490" i="17"/>
  <c r="I624" i="18"/>
  <c r="S387" i="17"/>
  <c r="I513" i="18"/>
  <c r="S281" i="17"/>
  <c r="I400" i="18"/>
  <c r="S249" i="17"/>
  <c r="I367" i="18"/>
  <c r="S216" i="17"/>
  <c r="I330" i="18"/>
  <c r="S128" i="17"/>
  <c r="I234" i="18"/>
  <c r="S484" i="17"/>
  <c r="I618" i="18"/>
  <c r="S398" i="17"/>
  <c r="I526" i="18"/>
  <c r="S307" i="17"/>
  <c r="I427" i="18"/>
  <c r="S227" i="17"/>
  <c r="I342" i="18"/>
  <c r="S67" i="17"/>
  <c r="I171" i="18"/>
  <c r="S268" i="17"/>
  <c r="I386" i="18"/>
  <c r="S223" i="17"/>
  <c r="I338" i="18"/>
  <c r="S191" i="17"/>
  <c r="I300" i="18"/>
  <c r="S115" i="17"/>
  <c r="I221" i="18"/>
  <c r="S129" i="17"/>
  <c r="I235" i="18"/>
  <c r="S502" i="17"/>
  <c r="I636" i="18"/>
  <c r="S622" i="17"/>
  <c r="I761" i="18"/>
  <c r="S382" i="17"/>
  <c r="I508" i="18"/>
  <c r="S439" i="17"/>
  <c r="I569" i="18"/>
  <c r="S136" i="17"/>
  <c r="I243" i="18"/>
  <c r="S218" i="17"/>
  <c r="I332" i="18"/>
  <c r="S276" i="17"/>
  <c r="I395" i="18"/>
  <c r="S110" i="17"/>
  <c r="I216" i="18"/>
  <c r="S222" i="17"/>
  <c r="I337" i="18"/>
  <c r="S570" i="17"/>
  <c r="I707" i="18"/>
  <c r="S296" i="17"/>
  <c r="I415" i="18"/>
  <c r="S214" i="17"/>
  <c r="I328" i="18"/>
  <c r="S363" i="17"/>
  <c r="I488" i="18"/>
  <c r="S275" i="17"/>
  <c r="I394" i="18"/>
  <c r="S470" i="17"/>
  <c r="I603" i="18"/>
  <c r="S59" i="17"/>
  <c r="I163" i="18"/>
  <c r="S341" i="17"/>
  <c r="I466" i="18"/>
  <c r="S325" i="17"/>
  <c r="I448" i="18"/>
  <c r="S618" i="17"/>
  <c r="I757" i="18"/>
  <c r="S585" i="17"/>
  <c r="I723" i="18"/>
  <c r="S553" i="17"/>
  <c r="I689" i="18"/>
  <c r="S529" i="17"/>
  <c r="I664" i="18"/>
  <c r="S513" i="17"/>
  <c r="I647" i="18"/>
  <c r="S505" i="17"/>
  <c r="I639" i="18"/>
  <c r="S489" i="17"/>
  <c r="I623" i="18"/>
  <c r="S617" i="17"/>
  <c r="I756" i="18"/>
  <c r="S588" i="17"/>
  <c r="I726" i="18"/>
  <c r="S428" i="17"/>
  <c r="I556" i="18"/>
  <c r="S332" i="17"/>
  <c r="I455" i="18"/>
  <c r="S316" i="17"/>
  <c r="I439" i="18"/>
  <c r="S468" i="17"/>
  <c r="I601" i="18"/>
  <c r="S309" i="17"/>
  <c r="I429" i="18"/>
  <c r="S181" i="17"/>
  <c r="I290" i="18"/>
  <c r="S173" i="17"/>
  <c r="I281" i="18"/>
  <c r="S165" i="17"/>
  <c r="I273" i="18"/>
  <c r="S157" i="17"/>
  <c r="I265" i="18"/>
  <c r="S433" i="17"/>
  <c r="I563" i="18"/>
  <c r="S397" i="17"/>
  <c r="I523" i="18"/>
  <c r="S365" i="17"/>
  <c r="I491" i="18"/>
  <c r="S469" i="17"/>
  <c r="I602" i="18"/>
  <c r="S453" i="17"/>
  <c r="I585" i="18"/>
  <c r="S306" i="17"/>
  <c r="I426" i="18"/>
  <c r="S57" i="17"/>
  <c r="I161" i="18"/>
  <c r="S145" i="17"/>
  <c r="I252" i="18"/>
  <c r="S100" i="17"/>
  <c r="I206" i="18"/>
  <c r="S68" i="17"/>
  <c r="I173" i="18"/>
  <c r="S52" i="17"/>
  <c r="I156" i="18"/>
  <c r="S102" i="17"/>
  <c r="I208" i="18"/>
  <c r="S86" i="17"/>
  <c r="I192" i="18"/>
  <c r="S607" i="17"/>
  <c r="I746" i="18"/>
  <c r="S575" i="17"/>
  <c r="I712" i="18"/>
  <c r="S543" i="17"/>
  <c r="I679" i="18"/>
  <c r="S526" i="17"/>
  <c r="I661" i="18"/>
  <c r="S542" i="17"/>
  <c r="I678" i="18"/>
  <c r="S478" i="17"/>
  <c r="I611" i="18"/>
  <c r="S400" i="17"/>
  <c r="I528" i="18"/>
  <c r="S356" i="17"/>
  <c r="I481" i="18"/>
  <c r="S476" i="17"/>
  <c r="I609" i="18"/>
  <c r="S379" i="17"/>
  <c r="I505" i="18"/>
  <c r="S290" i="17"/>
  <c r="I409" i="18"/>
  <c r="S258" i="17"/>
  <c r="I376" i="18"/>
  <c r="S228" i="17"/>
  <c r="I343" i="18"/>
  <c r="S196" i="17"/>
  <c r="I310" i="18"/>
  <c r="S108" i="17"/>
  <c r="I214" i="18"/>
  <c r="S422" i="17"/>
  <c r="I550" i="18"/>
  <c r="S358" i="17"/>
  <c r="I483" i="18"/>
  <c r="S263" i="17"/>
  <c r="I381" i="18"/>
  <c r="S219" i="17"/>
  <c r="I333" i="18"/>
  <c r="S143" i="17"/>
  <c r="I250" i="18"/>
  <c r="S262" i="17"/>
  <c r="I380" i="18"/>
  <c r="S237" i="17"/>
  <c r="I354" i="18"/>
  <c r="S221" i="17"/>
  <c r="I336" i="18"/>
  <c r="S205" i="17"/>
  <c r="I319" i="18"/>
  <c r="S189" i="17"/>
  <c r="I298" i="18"/>
  <c r="S133" i="17"/>
  <c r="I240" i="18"/>
  <c r="S93" i="17"/>
  <c r="I199" i="18"/>
  <c r="S51" i="17"/>
  <c r="I155" i="18"/>
  <c r="S113" i="17"/>
  <c r="I219" i="18"/>
  <c r="S518" i="17"/>
  <c r="I652" i="18"/>
  <c r="S597" i="17"/>
  <c r="I735" i="18"/>
  <c r="S380" i="17"/>
  <c r="I506" i="18"/>
  <c r="S425" i="17"/>
  <c r="I553" i="18"/>
  <c r="S135" i="17"/>
  <c r="I242" i="18"/>
  <c r="S423" i="17"/>
  <c r="I551" i="18"/>
  <c r="S210" i="17"/>
  <c r="I324" i="18"/>
  <c r="S266" i="17"/>
  <c r="I384" i="18"/>
  <c r="S99" i="17"/>
  <c r="I205" i="18"/>
  <c r="S209" i="17"/>
  <c r="I323" i="18"/>
  <c r="S63" i="17"/>
  <c r="I167" i="18"/>
  <c r="S538" i="17"/>
  <c r="I673" i="18"/>
  <c r="S250" i="17"/>
  <c r="I368" i="18"/>
  <c r="S121" i="17"/>
  <c r="I227" i="18"/>
  <c r="S277" i="17"/>
  <c r="I396" i="18"/>
  <c r="S106" i="17"/>
  <c r="I212" i="18"/>
  <c r="S134" i="17"/>
  <c r="I241" i="18"/>
  <c r="S386" i="17"/>
  <c r="I512" i="18"/>
  <c r="S395" i="17"/>
  <c r="I521" i="18"/>
  <c r="S71" i="17"/>
  <c r="I176" i="18"/>
  <c r="S302" i="17"/>
  <c r="I422" i="18"/>
  <c r="S466" i="17"/>
  <c r="I598" i="18"/>
  <c r="S554" i="17"/>
  <c r="I690" i="18"/>
  <c r="S548" i="17"/>
  <c r="I684" i="18"/>
  <c r="S533" i="17"/>
  <c r="I668" i="18"/>
  <c r="S337" i="17"/>
  <c r="I460" i="18"/>
  <c r="S329" i="17"/>
  <c r="I452" i="18"/>
  <c r="S321" i="17"/>
  <c r="I444" i="18"/>
  <c r="S313" i="17"/>
  <c r="I436" i="18"/>
  <c r="S610" i="17"/>
  <c r="I749" i="18"/>
  <c r="S593" i="17"/>
  <c r="I731" i="18"/>
  <c r="S577" i="17"/>
  <c r="I714" i="18"/>
  <c r="S561" i="17"/>
  <c r="I697" i="18"/>
  <c r="S545" i="17"/>
  <c r="I681" i="18"/>
  <c r="S532" i="17"/>
  <c r="S525" i="17"/>
  <c r="I660" i="18"/>
  <c r="S517" i="17"/>
  <c r="I651" i="18"/>
  <c r="S509" i="17"/>
  <c r="I643" i="18"/>
  <c r="S501" i="17"/>
  <c r="I635" i="18"/>
  <c r="S493" i="17"/>
  <c r="I627" i="18"/>
  <c r="S485" i="17"/>
  <c r="I619" i="18"/>
  <c r="S477" i="17"/>
  <c r="I610" i="18"/>
  <c r="S609" i="17"/>
  <c r="I748" i="18"/>
  <c r="S596" i="17"/>
  <c r="I734" i="18"/>
  <c r="S580" i="17"/>
  <c r="I717" i="18"/>
  <c r="S564" i="17"/>
  <c r="I701" i="18"/>
  <c r="S436" i="17"/>
  <c r="I566" i="18"/>
  <c r="S344" i="17"/>
  <c r="I469" i="18"/>
  <c r="S336" i="17"/>
  <c r="I459" i="18"/>
  <c r="S328" i="17"/>
  <c r="I451" i="18"/>
  <c r="S320" i="17"/>
  <c r="I443" i="18"/>
  <c r="S312" i="17"/>
  <c r="I435" i="18"/>
  <c r="S460" i="17"/>
  <c r="I592" i="18"/>
  <c r="S444" i="17"/>
  <c r="I574" i="18"/>
  <c r="S187" i="17"/>
  <c r="I296" i="18"/>
  <c r="S183" i="17"/>
  <c r="I292" i="18"/>
  <c r="S179" i="17"/>
  <c r="I288" i="18"/>
  <c r="S175" i="17"/>
  <c r="I283" i="18"/>
  <c r="S171" i="17"/>
  <c r="I279" i="18"/>
  <c r="S167" i="17"/>
  <c r="I275" i="18"/>
  <c r="S163" i="17"/>
  <c r="I271" i="18"/>
  <c r="S159" i="17"/>
  <c r="I267" i="18"/>
  <c r="S155" i="17"/>
  <c r="I263" i="18"/>
  <c r="S421" i="17"/>
  <c r="I549" i="18"/>
  <c r="S405" i="17"/>
  <c r="I533" i="18"/>
  <c r="S389" i="17"/>
  <c r="I515" i="18"/>
  <c r="S373" i="17"/>
  <c r="I499" i="18"/>
  <c r="S357" i="17"/>
  <c r="I482" i="18"/>
  <c r="S473" i="17"/>
  <c r="I606" i="18"/>
  <c r="S465" i="17"/>
  <c r="I597" i="18"/>
  <c r="S457" i="17"/>
  <c r="I589" i="18"/>
  <c r="S449" i="17"/>
  <c r="I581" i="18"/>
  <c r="S429" i="17"/>
  <c r="I559" i="18"/>
  <c r="S81" i="17"/>
  <c r="I186" i="18"/>
  <c r="S65" i="17"/>
  <c r="I169" i="18"/>
  <c r="S49" i="17"/>
  <c r="I153" i="18"/>
  <c r="S153" i="17"/>
  <c r="I260" i="18"/>
  <c r="S137" i="17"/>
  <c r="I244" i="18"/>
  <c r="S92" i="17"/>
  <c r="I198" i="18"/>
  <c r="S76" i="17"/>
  <c r="I181" i="18"/>
  <c r="S60" i="17"/>
  <c r="I164" i="18"/>
  <c r="S44" i="17"/>
  <c r="I148" i="18"/>
  <c r="S139" i="17"/>
  <c r="I246" i="18"/>
  <c r="S94" i="17"/>
  <c r="I200" i="18"/>
  <c r="S78" i="17"/>
  <c r="I183" i="18"/>
  <c r="S62" i="17"/>
  <c r="I166" i="18"/>
  <c r="S46" i="17"/>
  <c r="I150" i="18"/>
  <c r="S615" i="17"/>
  <c r="I754" i="18"/>
  <c r="S583" i="17"/>
  <c r="I720" i="18"/>
  <c r="S567" i="17"/>
  <c r="I704" i="18"/>
  <c r="S551" i="17"/>
  <c r="I687" i="18"/>
  <c r="S536" i="17"/>
  <c r="I671" i="18"/>
  <c r="S562" i="17"/>
  <c r="I699" i="18"/>
  <c r="S510" i="17"/>
  <c r="I644" i="18"/>
  <c r="S574" i="17"/>
  <c r="I711" i="18"/>
  <c r="S506" i="17"/>
  <c r="I640" i="18"/>
  <c r="S494" i="17"/>
  <c r="I628" i="18"/>
  <c r="S446" i="17"/>
  <c r="I576" i="18"/>
  <c r="S410" i="17"/>
  <c r="I538" i="18"/>
  <c r="S388" i="17"/>
  <c r="I514" i="18"/>
  <c r="S368" i="17"/>
  <c r="I494" i="18"/>
  <c r="S346" i="17"/>
  <c r="I471" i="18"/>
  <c r="S492" i="17"/>
  <c r="I626" i="18"/>
  <c r="S435" i="17"/>
  <c r="I565" i="18"/>
  <c r="S411" i="17"/>
  <c r="I539" i="18"/>
  <c r="S347" i="17"/>
  <c r="I472" i="18"/>
  <c r="S283" i="17"/>
  <c r="I402" i="18"/>
  <c r="S267" i="17"/>
  <c r="I385" i="18"/>
  <c r="S251" i="17"/>
  <c r="I369" i="18"/>
  <c r="S236" i="17"/>
  <c r="S220" i="17"/>
  <c r="I335" i="18"/>
  <c r="S204" i="17"/>
  <c r="I318" i="18"/>
  <c r="S132" i="17"/>
  <c r="I239" i="18"/>
  <c r="S116" i="17"/>
  <c r="I222" i="18"/>
  <c r="S498" i="17"/>
  <c r="I632" i="18"/>
  <c r="S437" i="17"/>
  <c r="I567" i="18"/>
  <c r="S407" i="17"/>
  <c r="I535" i="18"/>
  <c r="S375" i="17"/>
  <c r="I501" i="18"/>
  <c r="S308" i="17"/>
  <c r="I428" i="18"/>
  <c r="S279" i="17"/>
  <c r="I398" i="18"/>
  <c r="S247" i="17"/>
  <c r="I365" i="18"/>
  <c r="S235" i="17"/>
  <c r="I350" i="18"/>
  <c r="S203" i="17"/>
  <c r="I317" i="18"/>
  <c r="S123" i="17"/>
  <c r="I229" i="18"/>
  <c r="S278" i="17"/>
  <c r="I397" i="18"/>
  <c r="S246" i="17"/>
  <c r="I363" i="18"/>
  <c r="S229" i="17"/>
  <c r="I344" i="18"/>
  <c r="S213" i="17"/>
  <c r="I327" i="18"/>
  <c r="S197" i="17"/>
  <c r="I311" i="18"/>
  <c r="S146" i="17"/>
  <c r="I253" i="18"/>
  <c r="S117" i="17"/>
  <c r="I223" i="18"/>
  <c r="S85" i="17"/>
  <c r="I191" i="18"/>
  <c r="S138" i="17"/>
  <c r="I245" i="18"/>
  <c r="S104" i="17"/>
  <c r="I210" i="18"/>
  <c r="S512" i="17"/>
  <c r="I646" i="18"/>
  <c r="S454" i="17"/>
  <c r="I586" i="18"/>
  <c r="S414" i="17"/>
  <c r="I542" i="18"/>
  <c r="S396" i="17"/>
  <c r="I522" i="18"/>
  <c r="S374" i="17"/>
  <c r="I500" i="18"/>
  <c r="S441" i="17"/>
  <c r="I571" i="18"/>
  <c r="S371" i="17"/>
  <c r="I497" i="18"/>
  <c r="S241" i="17"/>
  <c r="I358" i="18"/>
  <c r="S122" i="17"/>
  <c r="I228" i="18"/>
  <c r="S359" i="17"/>
  <c r="I484" i="18"/>
  <c r="S226" i="17"/>
  <c r="I341" i="18"/>
  <c r="S194" i="17"/>
  <c r="I308" i="18"/>
  <c r="S291" i="17"/>
  <c r="I410" i="18"/>
  <c r="S248" i="17"/>
  <c r="I366" i="18"/>
  <c r="S114" i="17"/>
  <c r="I220" i="18"/>
  <c r="S91" i="17"/>
  <c r="I197" i="18"/>
  <c r="S264" i="17"/>
  <c r="I382" i="18"/>
  <c r="S152" i="17"/>
  <c r="I259" i="18"/>
  <c r="S582" i="17"/>
  <c r="I719" i="18"/>
  <c r="S418" i="17"/>
  <c r="I546" i="18"/>
  <c r="S354" i="17"/>
  <c r="I479" i="18"/>
  <c r="S261" i="17"/>
  <c r="I379" i="18"/>
  <c r="S233" i="17"/>
  <c r="I348" i="18"/>
  <c r="S282" i="17"/>
  <c r="I401" i="18"/>
  <c r="S370" i="17"/>
  <c r="I496" i="18"/>
  <c r="S225" i="17"/>
  <c r="I340" i="18"/>
  <c r="S280" i="17"/>
  <c r="I399" i="18"/>
  <c r="S531" i="17"/>
  <c r="I666" i="18"/>
  <c r="S535" i="17"/>
  <c r="I670" i="18"/>
  <c r="S206" i="17"/>
  <c r="I320" i="18"/>
  <c r="S304" i="17"/>
  <c r="I424" i="18"/>
  <c r="S119" i="17"/>
  <c r="I225" i="18"/>
  <c r="S620" i="17"/>
  <c r="I759" i="18"/>
  <c r="S201" i="17"/>
  <c r="I315" i="18"/>
  <c r="S367" i="17"/>
  <c r="I493" i="18"/>
  <c r="S34" i="17"/>
  <c r="I31" i="18"/>
  <c r="S30" i="17"/>
  <c r="I27" i="18"/>
  <c r="S21" i="17"/>
  <c r="I18" i="18"/>
  <c r="S16" i="17"/>
  <c r="I13" i="18"/>
  <c r="S14" i="17"/>
  <c r="I11" i="18"/>
  <c r="S35" i="17"/>
  <c r="I32" i="18"/>
  <c r="S33" i="17"/>
  <c r="I30" i="18"/>
  <c r="S29" i="17"/>
  <c r="I26" i="18"/>
  <c r="S24" i="17"/>
  <c r="I21" i="18"/>
  <c r="S20" i="17"/>
  <c r="S15" i="17"/>
  <c r="I12" i="18"/>
  <c r="S27" i="17"/>
  <c r="I24" i="18"/>
  <c r="S31" i="17"/>
  <c r="I28" i="18"/>
  <c r="S26" i="17"/>
  <c r="I23" i="18"/>
  <c r="S22" i="17"/>
  <c r="I19" i="18"/>
  <c r="S17" i="17"/>
  <c r="I14" i="18"/>
  <c r="S25" i="17"/>
  <c r="I22" i="18"/>
  <c r="S19" i="17"/>
  <c r="I16" i="18"/>
  <c r="S32" i="17"/>
  <c r="I29" i="18"/>
  <c r="S28" i="17"/>
  <c r="I25" i="18"/>
  <c r="S23" i="17"/>
  <c r="I20" i="18"/>
  <c r="S18" i="17"/>
  <c r="I15" i="18"/>
  <c r="S12" i="17"/>
  <c r="I9" i="18"/>
  <c r="S13" i="17"/>
  <c r="I10" i="18"/>
  <c r="S107" i="17"/>
  <c r="M642" i="17"/>
  <c r="R642" i="17" s="1"/>
  <c r="M638" i="17"/>
  <c r="R638" i="17" s="1"/>
  <c r="M643" i="17"/>
  <c r="R643" i="17" s="1"/>
  <c r="M631" i="17"/>
  <c r="R631" i="17" s="1"/>
  <c r="R611" i="17"/>
  <c r="R336" i="17"/>
  <c r="R408" i="17"/>
  <c r="R413" i="17"/>
  <c r="R277" i="17"/>
  <c r="R601" i="17"/>
  <c r="R86" i="17"/>
  <c r="R181" i="17"/>
  <c r="R387" i="17"/>
  <c r="R497" i="17"/>
  <c r="R451" i="17"/>
  <c r="R213" i="17"/>
  <c r="R454" i="17"/>
  <c r="R585" i="17"/>
  <c r="R402" i="17"/>
  <c r="R128" i="17"/>
  <c r="R245" i="17"/>
  <c r="R528" i="17"/>
  <c r="R582" i="17"/>
  <c r="M634" i="17"/>
  <c r="R634" i="17" s="1"/>
  <c r="M632" i="17"/>
  <c r="R632" i="17" s="1"/>
  <c r="M630" i="17"/>
  <c r="R630" i="17" s="1"/>
  <c r="M628" i="17"/>
  <c r="R628" i="17" s="1"/>
  <c r="M633" i="17"/>
  <c r="R633" i="17" s="1"/>
  <c r="M678" i="17"/>
  <c r="R678" i="17" s="1"/>
  <c r="M676" i="17"/>
  <c r="R676" i="17" s="1"/>
  <c r="M675" i="17"/>
  <c r="R675" i="17" s="1"/>
  <c r="M681" i="17"/>
  <c r="R681" i="17" s="1"/>
  <c r="M682" i="17"/>
  <c r="R682" i="17" s="1"/>
  <c r="M684" i="17"/>
  <c r="R684" i="17" s="1"/>
  <c r="M685" i="17"/>
  <c r="R685" i="17" s="1"/>
  <c r="M686" i="17"/>
  <c r="R686" i="17" s="1"/>
  <c r="M677" i="17"/>
  <c r="R677" i="17" s="1"/>
  <c r="R607" i="17"/>
  <c r="R354" i="17"/>
  <c r="R469" i="17"/>
  <c r="R158" i="17"/>
  <c r="R222" i="17"/>
  <c r="R286" i="17"/>
  <c r="R423" i="17"/>
  <c r="R555" i="17"/>
  <c r="R515" i="17"/>
  <c r="R552" i="17"/>
  <c r="R104" i="17"/>
  <c r="R617" i="17"/>
  <c r="R606" i="17"/>
  <c r="R301" i="17"/>
  <c r="R100" i="17"/>
  <c r="R87" i="17"/>
  <c r="R346" i="17"/>
  <c r="R53" i="17"/>
  <c r="R112" i="17"/>
  <c r="R349" i="17"/>
  <c r="R165" i="17"/>
  <c r="R197" i="17"/>
  <c r="R229" i="17"/>
  <c r="R261" i="17"/>
  <c r="R293" i="17"/>
  <c r="R496" i="17"/>
  <c r="R583" i="17"/>
  <c r="R580" i="17"/>
  <c r="R529" i="17"/>
  <c r="R335" i="17"/>
  <c r="R618" i="17"/>
  <c r="R598" i="17"/>
  <c r="R352" i="17"/>
  <c r="R190" i="17"/>
  <c r="R254" i="17"/>
  <c r="R482" i="17"/>
  <c r="R440" i="17"/>
  <c r="R321" i="17"/>
  <c r="R613" i="17"/>
  <c r="R602" i="17"/>
  <c r="R300" i="17"/>
  <c r="R416" i="17"/>
  <c r="R137" i="17"/>
  <c r="R410" i="17"/>
  <c r="R78" i="17"/>
  <c r="R121" i="17"/>
  <c r="R385" i="17"/>
  <c r="R174" i="17"/>
  <c r="R206" i="17"/>
  <c r="R238" i="17"/>
  <c r="R270" i="17"/>
  <c r="R359" i="17"/>
  <c r="R460" i="17"/>
  <c r="R514" i="17"/>
  <c r="R322" i="17"/>
  <c r="R483" i="17"/>
  <c r="R557" i="17"/>
  <c r="R136" i="17"/>
  <c r="R55" i="17"/>
  <c r="R615" i="17"/>
  <c r="R610" i="17"/>
  <c r="R605" i="17"/>
  <c r="R622" i="17"/>
  <c r="R400" i="17"/>
  <c r="R145" i="17"/>
  <c r="R394" i="17"/>
  <c r="R139" i="17"/>
  <c r="R46" i="17"/>
  <c r="R57" i="17"/>
  <c r="R453" i="17"/>
  <c r="R113" i="17"/>
  <c r="R129" i="17"/>
  <c r="R353" i="17"/>
  <c r="R417" i="17"/>
  <c r="R166" i="17"/>
  <c r="R182" i="17"/>
  <c r="R198" i="17"/>
  <c r="R214" i="17"/>
  <c r="R230" i="17"/>
  <c r="R246" i="17"/>
  <c r="R262" i="17"/>
  <c r="R278" i="17"/>
  <c r="R294" i="17"/>
  <c r="R391" i="17"/>
  <c r="R458" i="17"/>
  <c r="R498" i="17"/>
  <c r="R587" i="17"/>
  <c r="R338" i="17"/>
  <c r="R584" i="17"/>
  <c r="R499" i="17"/>
  <c r="R530" i="17"/>
  <c r="R589" i="17"/>
  <c r="R337" i="17"/>
  <c r="R586" i="17"/>
  <c r="R374" i="17"/>
  <c r="R619" i="17"/>
  <c r="R614" i="17"/>
  <c r="R609" i="17"/>
  <c r="R603" i="17"/>
  <c r="R599" i="17"/>
  <c r="R360" i="17"/>
  <c r="R92" i="17"/>
  <c r="R370" i="17"/>
  <c r="R147" i="17"/>
  <c r="R54" i="17"/>
  <c r="R306" i="17"/>
  <c r="R467" i="17"/>
  <c r="R120" i="17"/>
  <c r="R381" i="17"/>
  <c r="R157" i="17"/>
  <c r="R173" i="17"/>
  <c r="R189" i="17"/>
  <c r="R205" i="17"/>
  <c r="R221" i="17"/>
  <c r="R237" i="17"/>
  <c r="R253" i="17"/>
  <c r="R269" i="17"/>
  <c r="R285" i="17"/>
  <c r="R355" i="17"/>
  <c r="R419" i="17"/>
  <c r="R456" i="17"/>
  <c r="R480" i="17"/>
  <c r="R512" i="17"/>
  <c r="R551" i="17"/>
  <c r="R320" i="17"/>
  <c r="R436" i="17"/>
  <c r="R481" i="17"/>
  <c r="R513" i="17"/>
  <c r="R553" i="17"/>
  <c r="R319" i="17"/>
  <c r="R438" i="17"/>
  <c r="R548" i="17"/>
  <c r="R437" i="17"/>
  <c r="R149" i="17"/>
  <c r="R151" i="17"/>
  <c r="M674" i="17"/>
  <c r="R674" i="17" s="1"/>
  <c r="M680" i="17"/>
  <c r="R680" i="17" s="1"/>
  <c r="M641" i="17"/>
  <c r="R641" i="17" s="1"/>
  <c r="M639" i="17"/>
  <c r="R639" i="17" s="1"/>
  <c r="R420" i="17"/>
  <c r="R404" i="17"/>
  <c r="R388" i="17"/>
  <c r="R372" i="17"/>
  <c r="R356" i="17"/>
  <c r="R435" i="17"/>
  <c r="R414" i="17"/>
  <c r="R382" i="17"/>
  <c r="R350" i="17"/>
  <c r="R75" i="17"/>
  <c r="R366" i="17"/>
  <c r="R398" i="17"/>
  <c r="R364" i="17"/>
  <c r="R98" i="17"/>
  <c r="R96" i="17"/>
  <c r="R60" i="17"/>
  <c r="R43" i="17"/>
  <c r="R143" i="17"/>
  <c r="R141" i="17"/>
  <c r="R101" i="17"/>
  <c r="R99" i="17"/>
  <c r="R79" i="17"/>
  <c r="R59" i="17"/>
  <c r="R44" i="17"/>
  <c r="R396" i="17"/>
  <c r="R146" i="17"/>
  <c r="R144" i="17"/>
  <c r="R85" i="17"/>
  <c r="R68" i="17"/>
  <c r="R51" i="17"/>
  <c r="R52" i="17"/>
  <c r="R67" i="17"/>
  <c r="R40" i="17"/>
  <c r="R88" i="17"/>
  <c r="R93" i="17"/>
  <c r="R412" i="17"/>
  <c r="R152" i="17"/>
  <c r="R64" i="17"/>
  <c r="R138" i="17"/>
  <c r="R380" i="17"/>
  <c r="R390" i="17"/>
  <c r="R554" i="17"/>
  <c r="R538" i="17"/>
  <c r="R544" i="17"/>
  <c r="R594" i="17"/>
  <c r="R578" i="17"/>
  <c r="R562" i="17"/>
  <c r="R434" i="17"/>
  <c r="R341" i="17"/>
  <c r="R333" i="17"/>
  <c r="R325" i="17"/>
  <c r="R317" i="17"/>
  <c r="R581" i="17"/>
  <c r="R565" i="17"/>
  <c r="R549" i="17"/>
  <c r="R534" i="17"/>
  <c r="R527" i="17"/>
  <c r="R519" i="17"/>
  <c r="R511" i="17"/>
  <c r="R503" i="17"/>
  <c r="R495" i="17"/>
  <c r="R487" i="17"/>
  <c r="R479" i="17"/>
  <c r="R592" i="17"/>
  <c r="R576" i="17"/>
  <c r="R560" i="17"/>
  <c r="R432" i="17"/>
  <c r="R342" i="17"/>
  <c r="R334" i="17"/>
  <c r="R326" i="17"/>
  <c r="R595" i="17"/>
  <c r="R579" i="17"/>
  <c r="R563" i="17"/>
  <c r="R547" i="17"/>
  <c r="R526" i="17"/>
  <c r="R518" i="17"/>
  <c r="R510" i="17"/>
  <c r="R502" i="17"/>
  <c r="R494" i="17"/>
  <c r="R486" i="17"/>
  <c r="R478" i="17"/>
  <c r="R466" i="17"/>
  <c r="R450" i="17"/>
  <c r="R468" i="17"/>
  <c r="R452" i="17"/>
  <c r="R309" i="17"/>
  <c r="R439" i="17"/>
  <c r="R415" i="17"/>
  <c r="R399" i="17"/>
  <c r="R383" i="17"/>
  <c r="R367" i="17"/>
  <c r="R351" i="17"/>
  <c r="R296" i="17"/>
  <c r="R292" i="17"/>
  <c r="R288" i="17"/>
  <c r="R284" i="17"/>
  <c r="R280" i="17"/>
  <c r="R276" i="17"/>
  <c r="R272" i="17"/>
  <c r="R268" i="17"/>
  <c r="R264" i="17"/>
  <c r="R260" i="17"/>
  <c r="R256" i="17"/>
  <c r="R252" i="17"/>
  <c r="R248" i="17"/>
  <c r="R244" i="17"/>
  <c r="R240" i="17"/>
  <c r="R232" i="17"/>
  <c r="R228" i="17"/>
  <c r="R224" i="17"/>
  <c r="R220" i="17"/>
  <c r="R216" i="17"/>
  <c r="R212" i="17"/>
  <c r="R208" i="17"/>
  <c r="R204" i="17"/>
  <c r="R200" i="17"/>
  <c r="R196" i="17"/>
  <c r="R192" i="17"/>
  <c r="R188" i="17"/>
  <c r="R184" i="17"/>
  <c r="R180" i="17"/>
  <c r="R176" i="17"/>
  <c r="R172" i="17"/>
  <c r="R168" i="17"/>
  <c r="R164" i="17"/>
  <c r="R160" i="17"/>
  <c r="R156" i="17"/>
  <c r="R431" i="17"/>
  <c r="R409" i="17"/>
  <c r="R393" i="17"/>
  <c r="R377" i="17"/>
  <c r="R361" i="17"/>
  <c r="R345" i="17"/>
  <c r="R303" i="17"/>
  <c r="R135" i="17"/>
  <c r="R131" i="17"/>
  <c r="R127" i="17"/>
  <c r="R123" i="17"/>
  <c r="R119" i="17"/>
  <c r="R115" i="17"/>
  <c r="R111" i="17"/>
  <c r="R473" i="17"/>
  <c r="R465" i="17"/>
  <c r="R457" i="17"/>
  <c r="R449" i="17"/>
  <c r="R429" i="17"/>
  <c r="R81" i="17"/>
  <c r="R65" i="17"/>
  <c r="R49" i="17"/>
  <c r="R42" i="17"/>
  <c r="R50" i="17"/>
  <c r="R58" i="17"/>
  <c r="R66" i="17"/>
  <c r="R74" i="17"/>
  <c r="R82" i="17"/>
  <c r="R89" i="17"/>
  <c r="R97" i="17"/>
  <c r="R105" i="17"/>
  <c r="R142" i="17"/>
  <c r="R150" i="17"/>
  <c r="R56" i="17"/>
  <c r="R91" i="17"/>
  <c r="R71" i="17"/>
  <c r="R63" i="17"/>
  <c r="R106" i="17"/>
  <c r="R348" i="17"/>
  <c r="R422" i="17"/>
  <c r="R406" i="17"/>
  <c r="R550" i="17"/>
  <c r="R535" i="17"/>
  <c r="R540" i="17"/>
  <c r="R590" i="17"/>
  <c r="R574" i="17"/>
  <c r="R558" i="17"/>
  <c r="R430" i="17"/>
  <c r="R339" i="17"/>
  <c r="R331" i="17"/>
  <c r="R323" i="17"/>
  <c r="R315" i="17"/>
  <c r="R593" i="17"/>
  <c r="R577" i="17"/>
  <c r="R561" i="17"/>
  <c r="R545" i="17"/>
  <c r="R532" i="17"/>
  <c r="H667" i="18" s="1"/>
  <c r="R525" i="17"/>
  <c r="R517" i="17"/>
  <c r="R509" i="17"/>
  <c r="R501" i="17"/>
  <c r="R493" i="17"/>
  <c r="R485" i="17"/>
  <c r="R477" i="17"/>
  <c r="R588" i="17"/>
  <c r="R572" i="17"/>
  <c r="R556" i="17"/>
  <c r="R428" i="17"/>
  <c r="R340" i="17"/>
  <c r="R332" i="17"/>
  <c r="R324" i="17"/>
  <c r="R316" i="17"/>
  <c r="R591" i="17"/>
  <c r="R575" i="17"/>
  <c r="R559" i="17"/>
  <c r="R543" i="17"/>
  <c r="R531" i="17"/>
  <c r="R524" i="17"/>
  <c r="R516" i="17"/>
  <c r="R508" i="17"/>
  <c r="R500" i="17"/>
  <c r="R492" i="17"/>
  <c r="R484" i="17"/>
  <c r="R476" i="17"/>
  <c r="R462" i="17"/>
  <c r="R446" i="17"/>
  <c r="R464" i="17"/>
  <c r="R448" i="17"/>
  <c r="R425" i="17"/>
  <c r="R411" i="17"/>
  <c r="R395" i="17"/>
  <c r="R379" i="17"/>
  <c r="R363" i="17"/>
  <c r="R347" i="17"/>
  <c r="R295" i="17"/>
  <c r="R291" i="17"/>
  <c r="R287" i="17"/>
  <c r="R283" i="17"/>
  <c r="R279" i="17"/>
  <c r="R275" i="17"/>
  <c r="R271" i="17"/>
  <c r="R267" i="17"/>
  <c r="R263" i="17"/>
  <c r="R259" i="17"/>
  <c r="R255" i="17"/>
  <c r="R251" i="17"/>
  <c r="R247" i="17"/>
  <c r="R243" i="17"/>
  <c r="R239" i="17"/>
  <c r="R235" i="17"/>
  <c r="R231" i="17"/>
  <c r="R227" i="17"/>
  <c r="R223" i="17"/>
  <c r="R219" i="17"/>
  <c r="R215" i="17"/>
  <c r="R211" i="17"/>
  <c r="R207" i="17"/>
  <c r="R203" i="17"/>
  <c r="R199" i="17"/>
  <c r="R195" i="17"/>
  <c r="R191" i="17"/>
  <c r="R187" i="17"/>
  <c r="R183" i="17"/>
  <c r="R179" i="17"/>
  <c r="R175" i="17"/>
  <c r="R171" i="17"/>
  <c r="R167" i="17"/>
  <c r="R163" i="17"/>
  <c r="R159" i="17"/>
  <c r="R155" i="17"/>
  <c r="R421" i="17"/>
  <c r="R405" i="17"/>
  <c r="R389" i="17"/>
  <c r="R373" i="17"/>
  <c r="R357" i="17"/>
  <c r="R302" i="17"/>
  <c r="R134" i="17"/>
  <c r="R130" i="17"/>
  <c r="R126" i="17"/>
  <c r="R122" i="17"/>
  <c r="R118" i="17"/>
  <c r="R114" i="17"/>
  <c r="R110" i="17"/>
  <c r="R471" i="17"/>
  <c r="R463" i="17"/>
  <c r="R455" i="17"/>
  <c r="R447" i="17"/>
  <c r="R427" i="17"/>
  <c r="R77" i="17"/>
  <c r="R61" i="17"/>
  <c r="R45" i="17"/>
  <c r="R299" i="17"/>
  <c r="R386" i="17"/>
  <c r="R76" i="17"/>
  <c r="R84" i="17"/>
  <c r="R103" i="17"/>
  <c r="R616" i="17"/>
  <c r="R612" i="17"/>
  <c r="R608" i="17"/>
  <c r="R604" i="17"/>
  <c r="R600" i="17"/>
  <c r="R597" i="17"/>
  <c r="R621" i="17"/>
  <c r="R308" i="17"/>
  <c r="R376" i="17"/>
  <c r="R148" i="17"/>
  <c r="R72" i="17"/>
  <c r="R94" i="17"/>
  <c r="R62" i="17"/>
  <c r="R69" i="17"/>
  <c r="R443" i="17"/>
  <c r="R459" i="17"/>
  <c r="R108" i="17"/>
  <c r="R116" i="17"/>
  <c r="R124" i="17"/>
  <c r="R132" i="17"/>
  <c r="R304" i="17"/>
  <c r="R365" i="17"/>
  <c r="R397" i="17"/>
  <c r="R433" i="17"/>
  <c r="R161" i="17"/>
  <c r="R169" i="17"/>
  <c r="R177" i="17"/>
  <c r="R185" i="17"/>
  <c r="R193" i="17"/>
  <c r="R201" i="17"/>
  <c r="R209" i="17"/>
  <c r="R217" i="17"/>
  <c r="R225" i="17"/>
  <c r="R233" i="17"/>
  <c r="R241" i="17"/>
  <c r="R249" i="17"/>
  <c r="R257" i="17"/>
  <c r="R265" i="17"/>
  <c r="R273" i="17"/>
  <c r="R281" i="17"/>
  <c r="R289" i="17"/>
  <c r="R297" i="17"/>
  <c r="R371" i="17"/>
  <c r="R403" i="17"/>
  <c r="R441" i="17"/>
  <c r="R310" i="17"/>
  <c r="R472" i="17"/>
  <c r="R470" i="17"/>
  <c r="R488" i="17"/>
  <c r="R504" i="17"/>
  <c r="R520" i="17"/>
  <c r="R536" i="17"/>
  <c r="R567" i="17"/>
  <c r="R312" i="17"/>
  <c r="R328" i="17"/>
  <c r="R344" i="17"/>
  <c r="R564" i="17"/>
  <c r="R596" i="17"/>
  <c r="R489" i="17"/>
  <c r="R505" i="17"/>
  <c r="R521" i="17"/>
  <c r="R569" i="17"/>
  <c r="R311" i="17"/>
  <c r="R327" i="17"/>
  <c r="R343" i="17"/>
  <c r="R566" i="17"/>
  <c r="R533" i="17"/>
  <c r="R542" i="17"/>
  <c r="R358" i="17"/>
  <c r="R47" i="17"/>
  <c r="R83" i="17"/>
  <c r="R620" i="17"/>
  <c r="R307" i="17"/>
  <c r="R298" i="17"/>
  <c r="R392" i="17"/>
  <c r="R384" i="17"/>
  <c r="R368" i="17"/>
  <c r="R153" i="17"/>
  <c r="R140" i="17"/>
  <c r="R95" i="17"/>
  <c r="R80" i="17"/>
  <c r="R418" i="17"/>
  <c r="R378" i="17"/>
  <c r="R362" i="17"/>
  <c r="R102" i="17"/>
  <c r="R70" i="17"/>
  <c r="R41" i="17"/>
  <c r="R73" i="17"/>
  <c r="R445" i="17"/>
  <c r="R461" i="17"/>
  <c r="R109" i="17"/>
  <c r="R117" i="17"/>
  <c r="R125" i="17"/>
  <c r="R133" i="17"/>
  <c r="R305" i="17"/>
  <c r="R369" i="17"/>
  <c r="R401" i="17"/>
  <c r="R154" i="17"/>
  <c r="R162" i="17"/>
  <c r="R170" i="17"/>
  <c r="R178" i="17"/>
  <c r="R186" i="17"/>
  <c r="R194" i="17"/>
  <c r="R202" i="17"/>
  <c r="R210" i="17"/>
  <c r="R218" i="17"/>
  <c r="R226" i="17"/>
  <c r="R234" i="17"/>
  <c r="R242" i="17"/>
  <c r="R250" i="17"/>
  <c r="R258" i="17"/>
  <c r="R266" i="17"/>
  <c r="R274" i="17"/>
  <c r="R282" i="17"/>
  <c r="R290" i="17"/>
  <c r="R375" i="17"/>
  <c r="R407" i="17"/>
  <c r="R107" i="17"/>
  <c r="R444" i="17"/>
  <c r="R474" i="17"/>
  <c r="R490" i="17"/>
  <c r="R506" i="17"/>
  <c r="R522" i="17"/>
  <c r="R539" i="17"/>
  <c r="R571" i="17"/>
  <c r="R314" i="17"/>
  <c r="R330" i="17"/>
  <c r="R424" i="17"/>
  <c r="R568" i="17"/>
  <c r="R475" i="17"/>
  <c r="R491" i="17"/>
  <c r="R507" i="17"/>
  <c r="R523" i="17"/>
  <c r="R541" i="17"/>
  <c r="R573" i="17"/>
  <c r="R313" i="17"/>
  <c r="R329" i="17"/>
  <c r="R426" i="17"/>
  <c r="R570" i="17"/>
  <c r="R537" i="17"/>
  <c r="R546" i="17"/>
  <c r="R48" i="17"/>
  <c r="R90" i="17"/>
  <c r="M656" i="17"/>
  <c r="R656" i="17" s="1"/>
  <c r="M14" i="17"/>
  <c r="R14" i="17" s="1"/>
  <c r="H11" i="18" s="1"/>
  <c r="M658" i="17"/>
  <c r="R658" i="17" s="1"/>
  <c r="M654" i="17"/>
  <c r="R654" i="17" s="1"/>
  <c r="M673" i="17"/>
  <c r="R673" i="17" s="1"/>
  <c r="M672" i="17"/>
  <c r="R672" i="17" s="1"/>
  <c r="M671" i="17"/>
  <c r="R671" i="17" s="1"/>
  <c r="M670" i="17"/>
  <c r="R670" i="17" s="1"/>
  <c r="M669" i="17"/>
  <c r="R669" i="17" s="1"/>
  <c r="M668" i="17"/>
  <c r="R668" i="17" s="1"/>
  <c r="M667" i="17"/>
  <c r="R667" i="17" s="1"/>
  <c r="M666" i="17"/>
  <c r="R666" i="17" s="1"/>
  <c r="M665" i="17"/>
  <c r="R665" i="17" s="1"/>
  <c r="M664" i="17"/>
  <c r="R664" i="17" s="1"/>
  <c r="M663" i="17"/>
  <c r="R663" i="17" s="1"/>
  <c r="M662" i="17"/>
  <c r="R662" i="17" s="1"/>
  <c r="R626" i="17"/>
  <c r="M640" i="17"/>
  <c r="R640" i="17" s="1"/>
  <c r="M679" i="17"/>
  <c r="R679" i="17" s="1"/>
  <c r="M637" i="17"/>
  <c r="R637" i="17" s="1"/>
  <c r="M659" i="17"/>
  <c r="R659" i="17" s="1"/>
  <c r="M655" i="17"/>
  <c r="R655" i="17" s="1"/>
  <c r="M657" i="17"/>
  <c r="R657" i="17" s="1"/>
  <c r="M650" i="17"/>
  <c r="R650" i="17" s="1"/>
  <c r="M649" i="17"/>
  <c r="R649" i="17" s="1"/>
  <c r="M648" i="17"/>
  <c r="R648" i="17" s="1"/>
  <c r="M646" i="17"/>
  <c r="R646" i="17" s="1"/>
  <c r="M644" i="17"/>
  <c r="R644" i="17" s="1"/>
  <c r="M647" i="17"/>
  <c r="R647" i="17" s="1"/>
  <c r="M645" i="17"/>
  <c r="R645" i="17" s="1"/>
  <c r="M636" i="17"/>
  <c r="R636" i="17" s="1"/>
  <c r="M635" i="17"/>
  <c r="R635" i="17" s="1"/>
  <c r="M627" i="17"/>
  <c r="R627" i="17" s="1"/>
  <c r="T693" i="17" l="1"/>
  <c r="V693" i="17" s="1"/>
  <c r="L124" i="18" s="1"/>
  <c r="W691" i="17"/>
  <c r="M122" i="18" s="1"/>
  <c r="H120" i="18"/>
  <c r="H125" i="18"/>
  <c r="T696" i="17"/>
  <c r="X696" i="17" s="1"/>
  <c r="N127" i="18" s="1"/>
  <c r="H121" i="18"/>
  <c r="H123" i="18"/>
  <c r="T695" i="17"/>
  <c r="V695" i="17" s="1"/>
  <c r="L126" i="18" s="1"/>
  <c r="X689" i="17"/>
  <c r="N120" i="18" s="1"/>
  <c r="X691" i="17"/>
  <c r="N122" i="18" s="1"/>
  <c r="V691" i="17"/>
  <c r="L122" i="18" s="1"/>
  <c r="U691" i="17"/>
  <c r="K122" i="18" s="1"/>
  <c r="W694" i="17"/>
  <c r="M125" i="18" s="1"/>
  <c r="X690" i="17"/>
  <c r="N121" i="18" s="1"/>
  <c r="T39" i="17"/>
  <c r="X39" i="17" s="1"/>
  <c r="N143" i="18" s="1"/>
  <c r="H143" i="18"/>
  <c r="W692" i="17"/>
  <c r="M123" i="18" s="1"/>
  <c r="V683" i="17"/>
  <c r="L113" i="18" s="1"/>
  <c r="V692" i="17"/>
  <c r="L123" i="18" s="1"/>
  <c r="V653" i="17"/>
  <c r="L64" i="18" s="1"/>
  <c r="X683" i="17"/>
  <c r="N113" i="18" s="1"/>
  <c r="W683" i="17"/>
  <c r="M113" i="18" s="1"/>
  <c r="W629" i="17"/>
  <c r="M40" i="18" s="1"/>
  <c r="X629" i="17"/>
  <c r="N40" i="18" s="1"/>
  <c r="V629" i="17"/>
  <c r="L40" i="18" s="1"/>
  <c r="U653" i="17"/>
  <c r="K64" i="18" s="1"/>
  <c r="X653" i="17"/>
  <c r="N64" i="18" s="1"/>
  <c r="U683" i="17"/>
  <c r="K113" i="18" s="1"/>
  <c r="W689" i="17"/>
  <c r="M120" i="18" s="1"/>
  <c r="X694" i="17"/>
  <c r="N125" i="18" s="1"/>
  <c r="V694" i="17"/>
  <c r="L125" i="18" s="1"/>
  <c r="U689" i="17"/>
  <c r="K120" i="18" s="1"/>
  <c r="U692" i="17"/>
  <c r="K123" i="18" s="1"/>
  <c r="V689" i="17"/>
  <c r="L120" i="18" s="1"/>
  <c r="U690" i="17"/>
  <c r="K121" i="18" s="1"/>
  <c r="W690" i="17"/>
  <c r="M121" i="18" s="1"/>
  <c r="U694" i="17"/>
  <c r="K125" i="18" s="1"/>
  <c r="V690" i="17"/>
  <c r="L121" i="18" s="1"/>
  <c r="X692" i="17"/>
  <c r="N123" i="18" s="1"/>
  <c r="T668" i="17"/>
  <c r="V668" i="17" s="1"/>
  <c r="L98" i="18" s="1"/>
  <c r="H98" i="18"/>
  <c r="T681" i="17"/>
  <c r="W681" i="17" s="1"/>
  <c r="M111" i="18" s="1"/>
  <c r="H111" i="18"/>
  <c r="T679" i="17"/>
  <c r="U679" i="17" s="1"/>
  <c r="K109" i="18" s="1"/>
  <c r="H109" i="18"/>
  <c r="T665" i="17"/>
  <c r="W665" i="17" s="1"/>
  <c r="M95" i="18" s="1"/>
  <c r="H95" i="18"/>
  <c r="T669" i="17"/>
  <c r="X669" i="17" s="1"/>
  <c r="N99" i="18" s="1"/>
  <c r="H99" i="18"/>
  <c r="T673" i="17"/>
  <c r="V673" i="17" s="1"/>
  <c r="L103" i="18" s="1"/>
  <c r="H103" i="18"/>
  <c r="T685" i="17"/>
  <c r="W685" i="17" s="1"/>
  <c r="M115" i="18" s="1"/>
  <c r="H115" i="18"/>
  <c r="T662" i="17"/>
  <c r="V662" i="17" s="1"/>
  <c r="L92" i="18" s="1"/>
  <c r="H92" i="18"/>
  <c r="T666" i="17"/>
  <c r="X666" i="17" s="1"/>
  <c r="N96" i="18" s="1"/>
  <c r="H96" i="18"/>
  <c r="T670" i="17"/>
  <c r="W670" i="17" s="1"/>
  <c r="M100" i="18" s="1"/>
  <c r="H100" i="18"/>
  <c r="T680" i="17"/>
  <c r="V680" i="17" s="1"/>
  <c r="L110" i="18" s="1"/>
  <c r="H110" i="18"/>
  <c r="T684" i="17"/>
  <c r="V684" i="17" s="1"/>
  <c r="L114" i="18" s="1"/>
  <c r="H114" i="18"/>
  <c r="T676" i="17"/>
  <c r="V676" i="17" s="1"/>
  <c r="L106" i="18" s="1"/>
  <c r="H106" i="18"/>
  <c r="T664" i="17"/>
  <c r="U664" i="17" s="1"/>
  <c r="K94" i="18" s="1"/>
  <c r="H94" i="18"/>
  <c r="T672" i="17"/>
  <c r="V672" i="17" s="1"/>
  <c r="L102" i="18" s="1"/>
  <c r="H102" i="18"/>
  <c r="T686" i="17"/>
  <c r="U686" i="17" s="1"/>
  <c r="K116" i="18" s="1"/>
  <c r="H116" i="18"/>
  <c r="T675" i="17"/>
  <c r="U675" i="17" s="1"/>
  <c r="K105" i="18" s="1"/>
  <c r="H105" i="18"/>
  <c r="T663" i="17"/>
  <c r="X663" i="17" s="1"/>
  <c r="N93" i="18" s="1"/>
  <c r="H93" i="18"/>
  <c r="T667" i="17"/>
  <c r="U667" i="17" s="1"/>
  <c r="K97" i="18" s="1"/>
  <c r="H97" i="18"/>
  <c r="T671" i="17"/>
  <c r="W671" i="17" s="1"/>
  <c r="M101" i="18" s="1"/>
  <c r="H101" i="18"/>
  <c r="T674" i="17"/>
  <c r="X674" i="17" s="1"/>
  <c r="N104" i="18" s="1"/>
  <c r="H104" i="18"/>
  <c r="T677" i="17"/>
  <c r="U677" i="17" s="1"/>
  <c r="K107" i="18" s="1"/>
  <c r="H107" i="18"/>
  <c r="T682" i="17"/>
  <c r="U682" i="17" s="1"/>
  <c r="K112" i="18" s="1"/>
  <c r="H112" i="18"/>
  <c r="T678" i="17"/>
  <c r="X678" i="17" s="1"/>
  <c r="N108" i="18" s="1"/>
  <c r="H108" i="18"/>
  <c r="T659" i="17"/>
  <c r="V659" i="17" s="1"/>
  <c r="L70" i="18" s="1"/>
  <c r="H70" i="18"/>
  <c r="T654" i="17"/>
  <c r="W654" i="17" s="1"/>
  <c r="M65" i="18" s="1"/>
  <c r="H65" i="18"/>
  <c r="T656" i="17"/>
  <c r="X656" i="17" s="1"/>
  <c r="N67" i="18" s="1"/>
  <c r="H67" i="18"/>
  <c r="T657" i="17"/>
  <c r="X657" i="17" s="1"/>
  <c r="N68" i="18" s="1"/>
  <c r="H68" i="18"/>
  <c r="T658" i="17"/>
  <c r="U658" i="17" s="1"/>
  <c r="K69" i="18" s="1"/>
  <c r="H69" i="18"/>
  <c r="W653" i="17"/>
  <c r="M64" i="18" s="1"/>
  <c r="T655" i="17"/>
  <c r="X655" i="17" s="1"/>
  <c r="N66" i="18" s="1"/>
  <c r="H66" i="18"/>
  <c r="T636" i="17"/>
  <c r="W636" i="17" s="1"/>
  <c r="M47" i="18" s="1"/>
  <c r="H47" i="18"/>
  <c r="T646" i="17"/>
  <c r="X646" i="17" s="1"/>
  <c r="N57" i="18" s="1"/>
  <c r="H57" i="18"/>
  <c r="T640" i="17"/>
  <c r="X640" i="17" s="1"/>
  <c r="N51" i="18" s="1"/>
  <c r="H51" i="18"/>
  <c r="T630" i="17"/>
  <c r="W630" i="17" s="1"/>
  <c r="M41" i="18" s="1"/>
  <c r="H41" i="18"/>
  <c r="T638" i="17"/>
  <c r="W638" i="17" s="1"/>
  <c r="M49" i="18" s="1"/>
  <c r="H49" i="18"/>
  <c r="T645" i="17"/>
  <c r="W645" i="17" s="1"/>
  <c r="M56" i="18" s="1"/>
  <c r="H56" i="18"/>
  <c r="T648" i="17"/>
  <c r="W648" i="17" s="1"/>
  <c r="M59" i="18" s="1"/>
  <c r="H59" i="18"/>
  <c r="T626" i="17"/>
  <c r="X626" i="17" s="1"/>
  <c r="N37" i="18" s="1"/>
  <c r="H37" i="18"/>
  <c r="T632" i="17"/>
  <c r="W632" i="17" s="1"/>
  <c r="M43" i="18" s="1"/>
  <c r="H43" i="18"/>
  <c r="T642" i="17"/>
  <c r="V642" i="17" s="1"/>
  <c r="L53" i="18" s="1"/>
  <c r="H53" i="18"/>
  <c r="T627" i="17"/>
  <c r="V627" i="17" s="1"/>
  <c r="L38" i="18" s="1"/>
  <c r="H38" i="18"/>
  <c r="T647" i="17"/>
  <c r="V647" i="17" s="1"/>
  <c r="L58" i="18" s="1"/>
  <c r="H58" i="18"/>
  <c r="T649" i="17"/>
  <c r="V649" i="17" s="1"/>
  <c r="L60" i="18" s="1"/>
  <c r="H60" i="18"/>
  <c r="T639" i="17"/>
  <c r="W639" i="17" s="1"/>
  <c r="M50" i="18" s="1"/>
  <c r="H50" i="18"/>
  <c r="T633" i="17"/>
  <c r="U633" i="17" s="1"/>
  <c r="K44" i="18" s="1"/>
  <c r="H44" i="18"/>
  <c r="T634" i="17"/>
  <c r="W634" i="17" s="1"/>
  <c r="M45" i="18" s="1"/>
  <c r="H45" i="18"/>
  <c r="T631" i="17"/>
  <c r="U631" i="17" s="1"/>
  <c r="K42" i="18" s="1"/>
  <c r="H42" i="18"/>
  <c r="T635" i="17"/>
  <c r="V635" i="17" s="1"/>
  <c r="L46" i="18" s="1"/>
  <c r="H46" i="18"/>
  <c r="T644" i="17"/>
  <c r="V644" i="17" s="1"/>
  <c r="L55" i="18" s="1"/>
  <c r="H55" i="18"/>
  <c r="T650" i="17"/>
  <c r="V650" i="17" s="1"/>
  <c r="L61" i="18" s="1"/>
  <c r="H61" i="18"/>
  <c r="T637" i="17"/>
  <c r="V637" i="17" s="1"/>
  <c r="L48" i="18" s="1"/>
  <c r="H48" i="18"/>
  <c r="T641" i="17"/>
  <c r="W641" i="17" s="1"/>
  <c r="M52" i="18" s="1"/>
  <c r="H52" i="18"/>
  <c r="T628" i="17"/>
  <c r="V628" i="17" s="1"/>
  <c r="L39" i="18" s="1"/>
  <c r="H39" i="18"/>
  <c r="T643" i="17"/>
  <c r="W643" i="17" s="1"/>
  <c r="M54" i="18" s="1"/>
  <c r="H54" i="18"/>
  <c r="T541" i="17"/>
  <c r="X541" i="17" s="1"/>
  <c r="N677" i="18" s="1"/>
  <c r="H677" i="18"/>
  <c r="T314" i="17"/>
  <c r="X314" i="17" s="1"/>
  <c r="N437" i="18" s="1"/>
  <c r="H437" i="18"/>
  <c r="T107" i="17"/>
  <c r="H213" i="18"/>
  <c r="T218" i="17"/>
  <c r="X218" i="17" s="1"/>
  <c r="N332" i="18" s="1"/>
  <c r="H332" i="18"/>
  <c r="T154" i="17"/>
  <c r="U154" i="17" s="1"/>
  <c r="K262" i="18" s="1"/>
  <c r="H262" i="18"/>
  <c r="T461" i="17"/>
  <c r="V461" i="17" s="1"/>
  <c r="L593" i="18" s="1"/>
  <c r="H593" i="18"/>
  <c r="T418" i="17"/>
  <c r="U418" i="17" s="1"/>
  <c r="K546" i="18" s="1"/>
  <c r="H546" i="18"/>
  <c r="T298" i="17"/>
  <c r="V298" i="17" s="1"/>
  <c r="L418" i="18" s="1"/>
  <c r="H418" i="18"/>
  <c r="T566" i="17"/>
  <c r="H703" i="18"/>
  <c r="T489" i="17"/>
  <c r="U489" i="17" s="1"/>
  <c r="K623" i="18" s="1"/>
  <c r="H623" i="18"/>
  <c r="T520" i="17"/>
  <c r="U520" i="17" s="1"/>
  <c r="K654" i="18" s="1"/>
  <c r="H654" i="18"/>
  <c r="T371" i="17"/>
  <c r="U371" i="17" s="1"/>
  <c r="K497" i="18" s="1"/>
  <c r="H497" i="18"/>
  <c r="T241" i="17"/>
  <c r="W241" i="17" s="1"/>
  <c r="M358" i="18" s="1"/>
  <c r="H358" i="18"/>
  <c r="T177" i="17"/>
  <c r="V177" i="17" s="1"/>
  <c r="L285" i="18" s="1"/>
  <c r="H285" i="18"/>
  <c r="T124" i="17"/>
  <c r="H230" i="18"/>
  <c r="T604" i="17"/>
  <c r="W604" i="17" s="1"/>
  <c r="M743" i="18" s="1"/>
  <c r="H743" i="18"/>
  <c r="T299" i="17"/>
  <c r="U299" i="17" s="1"/>
  <c r="K419" i="18" s="1"/>
  <c r="H419" i="18"/>
  <c r="T471" i="17"/>
  <c r="U471" i="17" s="1"/>
  <c r="K604" i="18" s="1"/>
  <c r="H604" i="18"/>
  <c r="T302" i="17"/>
  <c r="H422" i="18"/>
  <c r="T163" i="17"/>
  <c r="X163" i="17" s="1"/>
  <c r="N271" i="18" s="1"/>
  <c r="H271" i="18"/>
  <c r="T211" i="17"/>
  <c r="W211" i="17" s="1"/>
  <c r="M325" i="18" s="1"/>
  <c r="H325" i="18"/>
  <c r="T227" i="17"/>
  <c r="W227" i="17" s="1"/>
  <c r="M342" i="18" s="1"/>
  <c r="H342" i="18"/>
  <c r="T259" i="17"/>
  <c r="W259" i="17" s="1"/>
  <c r="M377" i="18" s="1"/>
  <c r="H377" i="18"/>
  <c r="T291" i="17"/>
  <c r="V291" i="17" s="1"/>
  <c r="L410" i="18" s="1"/>
  <c r="H410" i="18"/>
  <c r="T476" i="17"/>
  <c r="U476" i="17" s="1"/>
  <c r="K609" i="18" s="1"/>
  <c r="H609" i="18"/>
  <c r="T543" i="17"/>
  <c r="V543" i="17" s="1"/>
  <c r="L679" i="18" s="1"/>
  <c r="H679" i="18"/>
  <c r="T428" i="17"/>
  <c r="H556" i="18"/>
  <c r="T509" i="17"/>
  <c r="W509" i="17" s="1"/>
  <c r="M643" i="18" s="1"/>
  <c r="H643" i="18"/>
  <c r="T315" i="17"/>
  <c r="V315" i="17" s="1"/>
  <c r="L438" i="18" s="1"/>
  <c r="H438" i="18"/>
  <c r="T540" i="17"/>
  <c r="W540" i="17" s="1"/>
  <c r="M675" i="18" s="1"/>
  <c r="H675" i="18"/>
  <c r="T71" i="17"/>
  <c r="H176" i="18"/>
  <c r="T82" i="17"/>
  <c r="U82" i="17" s="1"/>
  <c r="K187" i="18" s="1"/>
  <c r="H187" i="18"/>
  <c r="T81" i="17"/>
  <c r="H186" i="18"/>
  <c r="T119" i="17"/>
  <c r="V119" i="17" s="1"/>
  <c r="L225" i="18" s="1"/>
  <c r="H225" i="18"/>
  <c r="T377" i="17"/>
  <c r="U377" i="17" s="1"/>
  <c r="K503" i="18" s="1"/>
  <c r="H503" i="18"/>
  <c r="T172" i="17"/>
  <c r="X172" i="17" s="1"/>
  <c r="N280" i="18" s="1"/>
  <c r="H280" i="18"/>
  <c r="T204" i="17"/>
  <c r="H318" i="18"/>
  <c r="T236" i="17"/>
  <c r="V236" i="17" s="1"/>
  <c r="L351" i="18" s="1"/>
  <c r="T268" i="17"/>
  <c r="U268" i="17" s="1"/>
  <c r="K386" i="18" s="1"/>
  <c r="H386" i="18"/>
  <c r="T351" i="17"/>
  <c r="V351" i="17" s="1"/>
  <c r="L476" i="18" s="1"/>
  <c r="H476" i="18"/>
  <c r="T415" i="17"/>
  <c r="U415" i="17" s="1"/>
  <c r="K543" i="18" s="1"/>
  <c r="H543" i="18"/>
  <c r="T486" i="17"/>
  <c r="V486" i="17" s="1"/>
  <c r="L620" i="18" s="1"/>
  <c r="H620" i="18"/>
  <c r="T563" i="17"/>
  <c r="X563" i="17" s="1"/>
  <c r="N700" i="18" s="1"/>
  <c r="H700" i="18"/>
  <c r="T487" i="17"/>
  <c r="U487" i="17" s="1"/>
  <c r="K621" i="18" s="1"/>
  <c r="H621" i="18"/>
  <c r="T565" i="17"/>
  <c r="W565" i="17" s="1"/>
  <c r="M702" i="18" s="1"/>
  <c r="H702" i="18"/>
  <c r="T578" i="17"/>
  <c r="V578" i="17" s="1"/>
  <c r="L715" i="18" s="1"/>
  <c r="H715" i="18"/>
  <c r="T64" i="17"/>
  <c r="H168" i="18"/>
  <c r="T51" i="17"/>
  <c r="X51" i="17" s="1"/>
  <c r="N155" i="18" s="1"/>
  <c r="H155" i="18"/>
  <c r="T79" i="17"/>
  <c r="X79" i="17" s="1"/>
  <c r="N184" i="18" s="1"/>
  <c r="H184" i="18"/>
  <c r="T98" i="17"/>
  <c r="V98" i="17" s="1"/>
  <c r="L204" i="18" s="1"/>
  <c r="H204" i="18"/>
  <c r="T435" i="17"/>
  <c r="H565" i="18"/>
  <c r="T438" i="17"/>
  <c r="X438" i="17" s="1"/>
  <c r="N568" i="18" s="1"/>
  <c r="H568" i="18"/>
  <c r="T512" i="17"/>
  <c r="H646" i="18"/>
  <c r="T355" i="17"/>
  <c r="V355" i="17" s="1"/>
  <c r="L480" i="18" s="1"/>
  <c r="H480" i="18"/>
  <c r="T173" i="17"/>
  <c r="H281" i="18"/>
  <c r="T370" i="17"/>
  <c r="X370" i="17" s="1"/>
  <c r="N496" i="18" s="1"/>
  <c r="H496" i="18"/>
  <c r="T530" i="17"/>
  <c r="H665" i="18"/>
  <c r="T391" i="17"/>
  <c r="V391" i="17" s="1"/>
  <c r="L517" i="18" s="1"/>
  <c r="H517" i="18"/>
  <c r="T182" i="17"/>
  <c r="U182" i="17" s="1"/>
  <c r="K291" i="18" s="1"/>
  <c r="H291" i="18"/>
  <c r="T46" i="17"/>
  <c r="W46" i="17" s="1"/>
  <c r="M150" i="18" s="1"/>
  <c r="H150" i="18"/>
  <c r="T610" i="17"/>
  <c r="H749" i="18"/>
  <c r="T514" i="17"/>
  <c r="X514" i="17" s="1"/>
  <c r="N648" i="18" s="1"/>
  <c r="H648" i="18"/>
  <c r="T121" i="17"/>
  <c r="H227" i="18"/>
  <c r="T321" i="17"/>
  <c r="V321" i="17" s="1"/>
  <c r="L444" i="18" s="1"/>
  <c r="H444" i="18"/>
  <c r="T335" i="17"/>
  <c r="H458" i="18"/>
  <c r="T197" i="17"/>
  <c r="U197" i="17" s="1"/>
  <c r="K311" i="18" s="1"/>
  <c r="H311" i="18"/>
  <c r="T301" i="17"/>
  <c r="X301" i="17" s="1"/>
  <c r="N421" i="18" s="1"/>
  <c r="H421" i="18"/>
  <c r="T354" i="17"/>
  <c r="U354" i="17" s="1"/>
  <c r="K479" i="18" s="1"/>
  <c r="H479" i="18"/>
  <c r="T451" i="17"/>
  <c r="H583" i="18"/>
  <c r="T413" i="17"/>
  <c r="X413" i="17" s="1"/>
  <c r="N541" i="18" s="1"/>
  <c r="H541" i="18"/>
  <c r="T546" i="17"/>
  <c r="H682" i="18"/>
  <c r="T523" i="17"/>
  <c r="V523" i="17" s="1"/>
  <c r="L658" i="18" s="1"/>
  <c r="H658" i="18"/>
  <c r="T571" i="17"/>
  <c r="H708" i="18"/>
  <c r="T274" i="17"/>
  <c r="V274" i="17" s="1"/>
  <c r="L392" i="18" s="1"/>
  <c r="H392" i="18"/>
  <c r="T210" i="17"/>
  <c r="H324" i="18"/>
  <c r="T178" i="17"/>
  <c r="U178" i="17" s="1"/>
  <c r="K286" i="18" s="1"/>
  <c r="H286" i="18"/>
  <c r="T445" i="17"/>
  <c r="H575" i="18"/>
  <c r="T80" i="17"/>
  <c r="W80" i="17" s="1"/>
  <c r="M185" i="18" s="1"/>
  <c r="H185" i="18"/>
  <c r="T307" i="17"/>
  <c r="W307" i="17" s="1"/>
  <c r="M427" i="18" s="1"/>
  <c r="H427" i="18"/>
  <c r="T358" i="17"/>
  <c r="W358" i="17" s="1"/>
  <c r="M483" i="18" s="1"/>
  <c r="H483" i="18"/>
  <c r="T312" i="17"/>
  <c r="V312" i="17" s="1"/>
  <c r="L435" i="18" s="1"/>
  <c r="H435" i="18"/>
  <c r="T310" i="17"/>
  <c r="H430" i="18"/>
  <c r="T265" i="17"/>
  <c r="W265" i="17" s="1"/>
  <c r="M383" i="18" s="1"/>
  <c r="H383" i="18"/>
  <c r="T201" i="17"/>
  <c r="V201" i="17" s="1"/>
  <c r="L315" i="18" s="1"/>
  <c r="H315" i="18"/>
  <c r="T365" i="17"/>
  <c r="X365" i="17" s="1"/>
  <c r="N491" i="18" s="1"/>
  <c r="H491" i="18"/>
  <c r="T69" i="17"/>
  <c r="H174" i="18"/>
  <c r="T621" i="17"/>
  <c r="W621" i="17" s="1"/>
  <c r="M760" i="18" s="1"/>
  <c r="H760" i="18"/>
  <c r="T84" i="17"/>
  <c r="H189" i="18"/>
  <c r="T447" i="17"/>
  <c r="X447" i="17" s="1"/>
  <c r="N579" i="18" s="1"/>
  <c r="H579" i="18"/>
  <c r="T126" i="17"/>
  <c r="U126" i="17" s="1"/>
  <c r="K232" i="18" s="1"/>
  <c r="H232" i="18"/>
  <c r="T421" i="17"/>
  <c r="X421" i="17" s="1"/>
  <c r="N549" i="18" s="1"/>
  <c r="H549" i="18"/>
  <c r="T183" i="17"/>
  <c r="H292" i="18"/>
  <c r="T215" i="17"/>
  <c r="V215" i="17" s="1"/>
  <c r="L329" i="18" s="1"/>
  <c r="H329" i="18"/>
  <c r="T247" i="17"/>
  <c r="U247" i="17" s="1"/>
  <c r="K365" i="18" s="1"/>
  <c r="H365" i="18"/>
  <c r="T295" i="17"/>
  <c r="V295" i="17" s="1"/>
  <c r="L414" i="18" s="1"/>
  <c r="H414" i="18"/>
  <c r="T464" i="17"/>
  <c r="H596" i="18"/>
  <c r="T516" i="17"/>
  <c r="V516" i="17" s="1"/>
  <c r="L650" i="18" s="1"/>
  <c r="H650" i="18"/>
  <c r="T324" i="17"/>
  <c r="H447" i="18"/>
  <c r="T485" i="17"/>
  <c r="V485" i="17" s="1"/>
  <c r="L619" i="18" s="1"/>
  <c r="H619" i="18"/>
  <c r="T517" i="17"/>
  <c r="H651" i="18"/>
  <c r="T558" i="17"/>
  <c r="W558" i="17" s="1"/>
  <c r="M694" i="18" s="1"/>
  <c r="H694" i="18"/>
  <c r="T348" i="17"/>
  <c r="H473" i="18"/>
  <c r="T105" i="17"/>
  <c r="V105" i="17" s="1"/>
  <c r="L211" i="18" s="1"/>
  <c r="H211" i="18"/>
  <c r="T42" i="17"/>
  <c r="H146" i="18"/>
  <c r="T473" i="17"/>
  <c r="V473" i="17" s="1"/>
  <c r="L606" i="18" s="1"/>
  <c r="H606" i="18"/>
  <c r="T303" i="17"/>
  <c r="H423" i="18"/>
  <c r="T160" i="17"/>
  <c r="W160" i="17" s="1"/>
  <c r="M268" i="18" s="1"/>
  <c r="H268" i="18"/>
  <c r="T192" i="17"/>
  <c r="H306" i="18"/>
  <c r="T224" i="17"/>
  <c r="X224" i="17" s="1"/>
  <c r="N339" i="18" s="1"/>
  <c r="H339" i="18"/>
  <c r="T256" i="17"/>
  <c r="U256" i="17" s="1"/>
  <c r="K374" i="18" s="1"/>
  <c r="H374" i="18"/>
  <c r="T288" i="17"/>
  <c r="V288" i="17" s="1"/>
  <c r="L407" i="18" s="1"/>
  <c r="H407" i="18"/>
  <c r="T439" i="17"/>
  <c r="H569" i="18"/>
  <c r="T494" i="17"/>
  <c r="V494" i="17" s="1"/>
  <c r="L628" i="18" s="1"/>
  <c r="H628" i="18"/>
  <c r="T579" i="17"/>
  <c r="U579" i="17" s="1"/>
  <c r="K716" i="18" s="1"/>
  <c r="H716" i="18"/>
  <c r="T576" i="17"/>
  <c r="V576" i="17" s="1"/>
  <c r="L713" i="18" s="1"/>
  <c r="H713" i="18"/>
  <c r="T527" i="17"/>
  <c r="H662" i="18"/>
  <c r="T341" i="17"/>
  <c r="U341" i="17" s="1"/>
  <c r="K466" i="18" s="1"/>
  <c r="H466" i="18"/>
  <c r="T390" i="17"/>
  <c r="U390" i="17" s="1"/>
  <c r="K516" i="18" s="1"/>
  <c r="H516" i="18"/>
  <c r="T40" i="17"/>
  <c r="W40" i="17" s="1"/>
  <c r="M144" i="18" s="1"/>
  <c r="H144" i="18"/>
  <c r="T396" i="17"/>
  <c r="X396" i="17" s="1"/>
  <c r="N522" i="18" s="1"/>
  <c r="H522" i="18"/>
  <c r="T43" i="17"/>
  <c r="V43" i="17" s="1"/>
  <c r="L147" i="18" s="1"/>
  <c r="H147" i="18"/>
  <c r="T350" i="17"/>
  <c r="V350" i="17" s="1"/>
  <c r="L475" i="18" s="1"/>
  <c r="H475" i="18"/>
  <c r="T420" i="17"/>
  <c r="V420" i="17" s="1"/>
  <c r="L548" i="18" s="1"/>
  <c r="H548" i="18"/>
  <c r="T319" i="17"/>
  <c r="H442" i="18"/>
  <c r="T480" i="17"/>
  <c r="W480" i="17" s="1"/>
  <c r="M613" i="18" s="1"/>
  <c r="H613" i="18"/>
  <c r="T221" i="17"/>
  <c r="W221" i="17" s="1"/>
  <c r="M336" i="18" s="1"/>
  <c r="H336" i="18"/>
  <c r="T306" i="17"/>
  <c r="W306" i="17" s="1"/>
  <c r="M426" i="18" s="1"/>
  <c r="H426" i="18"/>
  <c r="T586" i="17"/>
  <c r="H724" i="18"/>
  <c r="T230" i="17"/>
  <c r="U230" i="17" s="1"/>
  <c r="K345" i="18" s="1"/>
  <c r="H345" i="18"/>
  <c r="T166" i="17"/>
  <c r="W166" i="17" s="1"/>
  <c r="M274" i="18" s="1"/>
  <c r="H274" i="18"/>
  <c r="T139" i="17"/>
  <c r="V139" i="17" s="1"/>
  <c r="L246" i="18" s="1"/>
  <c r="H246" i="18"/>
  <c r="T557" i="17"/>
  <c r="W557" i="17" s="1"/>
  <c r="M693" i="18" s="1"/>
  <c r="H693" i="18"/>
  <c r="T206" i="17"/>
  <c r="H320" i="18"/>
  <c r="T300" i="17"/>
  <c r="X300" i="17" s="1"/>
  <c r="N420" i="18" s="1"/>
  <c r="H420" i="18"/>
  <c r="T352" i="17"/>
  <c r="H477" i="18"/>
  <c r="T293" i="17"/>
  <c r="V293" i="17" s="1"/>
  <c r="L412" i="18" s="1"/>
  <c r="H412" i="18"/>
  <c r="T165" i="17"/>
  <c r="H273" i="18"/>
  <c r="T606" i="17"/>
  <c r="V606" i="17" s="1"/>
  <c r="L745" i="18" s="1"/>
  <c r="H745" i="18"/>
  <c r="T607" i="17"/>
  <c r="H746" i="18"/>
  <c r="T528" i="17"/>
  <c r="V528" i="17" s="1"/>
  <c r="L663" i="18" s="1"/>
  <c r="H663" i="18"/>
  <c r="T497" i="17"/>
  <c r="H631" i="18"/>
  <c r="T408" i="17"/>
  <c r="U408" i="17" s="1"/>
  <c r="K536" i="18" s="1"/>
  <c r="H536" i="18"/>
  <c r="T90" i="17"/>
  <c r="H196" i="18"/>
  <c r="T537" i="17"/>
  <c r="W537" i="17" s="1"/>
  <c r="M672" i="18" s="1"/>
  <c r="H672" i="18"/>
  <c r="T313" i="17"/>
  <c r="H436" i="18"/>
  <c r="T507" i="17"/>
  <c r="U507" i="17" s="1"/>
  <c r="K641" i="18" s="1"/>
  <c r="H641" i="18"/>
  <c r="T424" i="17"/>
  <c r="H552" i="18"/>
  <c r="T539" i="17"/>
  <c r="V539" i="17" s="1"/>
  <c r="L674" i="18" s="1"/>
  <c r="H674" i="18"/>
  <c r="T474" i="17"/>
  <c r="X474" i="17" s="1"/>
  <c r="N607" i="18" s="1"/>
  <c r="H607" i="18"/>
  <c r="T375" i="17"/>
  <c r="W375" i="17" s="1"/>
  <c r="M501" i="18" s="1"/>
  <c r="H501" i="18"/>
  <c r="T266" i="17"/>
  <c r="H384" i="18"/>
  <c r="T234" i="17"/>
  <c r="U234" i="17" s="1"/>
  <c r="K349" i="18" s="1"/>
  <c r="H349" i="18"/>
  <c r="T202" i="17"/>
  <c r="U202" i="17" s="1"/>
  <c r="K316" i="18" s="1"/>
  <c r="H316" i="18"/>
  <c r="T170" i="17"/>
  <c r="V170" i="17" s="1"/>
  <c r="L278" i="18" s="1"/>
  <c r="H278" i="18"/>
  <c r="T369" i="17"/>
  <c r="X369" i="17" s="1"/>
  <c r="N495" i="18" s="1"/>
  <c r="H495" i="18"/>
  <c r="T117" i="17"/>
  <c r="V117" i="17" s="1"/>
  <c r="L223" i="18" s="1"/>
  <c r="H223" i="18"/>
  <c r="T73" i="17"/>
  <c r="U73" i="17" s="1"/>
  <c r="K178" i="18" s="1"/>
  <c r="H178" i="18"/>
  <c r="T362" i="17"/>
  <c r="W362" i="17" s="1"/>
  <c r="M487" i="18" s="1"/>
  <c r="H487" i="18"/>
  <c r="T95" i="17"/>
  <c r="H201" i="18"/>
  <c r="T384" i="17"/>
  <c r="U384" i="17" s="1"/>
  <c r="K510" i="18" s="1"/>
  <c r="H510" i="18"/>
  <c r="T620" i="17"/>
  <c r="V620" i="17" s="1"/>
  <c r="L759" i="18" s="1"/>
  <c r="H759" i="18"/>
  <c r="T542" i="17"/>
  <c r="W542" i="17" s="1"/>
  <c r="M678" i="18" s="1"/>
  <c r="H678" i="18"/>
  <c r="T327" i="17"/>
  <c r="H450" i="18"/>
  <c r="T521" i="17"/>
  <c r="W521" i="17" s="1"/>
  <c r="M656" i="18" s="1"/>
  <c r="H656" i="18"/>
  <c r="T564" i="17"/>
  <c r="H701" i="18"/>
  <c r="T567" i="17"/>
  <c r="V567" i="17" s="1"/>
  <c r="L704" i="18" s="1"/>
  <c r="H704" i="18"/>
  <c r="T488" i="17"/>
  <c r="U488" i="17" s="1"/>
  <c r="K622" i="18" s="1"/>
  <c r="H622" i="18"/>
  <c r="T441" i="17"/>
  <c r="W441" i="17" s="1"/>
  <c r="M571" i="18" s="1"/>
  <c r="H571" i="18"/>
  <c r="T289" i="17"/>
  <c r="U289" i="17" s="1"/>
  <c r="K408" i="18" s="1"/>
  <c r="H408" i="18"/>
  <c r="T257" i="17"/>
  <c r="X257" i="17" s="1"/>
  <c r="N375" i="18" s="1"/>
  <c r="H375" i="18"/>
  <c r="T225" i="17"/>
  <c r="V225" i="17" s="1"/>
  <c r="L340" i="18" s="1"/>
  <c r="H340" i="18"/>
  <c r="T193" i="17"/>
  <c r="X193" i="17" s="1"/>
  <c r="N307" i="18" s="1"/>
  <c r="H307" i="18"/>
  <c r="T161" i="17"/>
  <c r="U161" i="17" s="1"/>
  <c r="K269" i="18" s="1"/>
  <c r="H269" i="18"/>
  <c r="T304" i="17"/>
  <c r="U304" i="17" s="1"/>
  <c r="K424" i="18" s="1"/>
  <c r="H424" i="18"/>
  <c r="T108" i="17"/>
  <c r="H214" i="18"/>
  <c r="T62" i="17"/>
  <c r="W62" i="17" s="1"/>
  <c r="M166" i="18" s="1"/>
  <c r="H166" i="18"/>
  <c r="T148" i="17"/>
  <c r="H255" i="18"/>
  <c r="T597" i="17"/>
  <c r="V597" i="17" s="1"/>
  <c r="L735" i="18" s="1"/>
  <c r="H735" i="18"/>
  <c r="T612" i="17"/>
  <c r="H751" i="18"/>
  <c r="T76" i="17"/>
  <c r="V76" i="17" s="1"/>
  <c r="L181" i="18" s="1"/>
  <c r="H181" i="18"/>
  <c r="T61" i="17"/>
  <c r="H165" i="18"/>
  <c r="T455" i="17"/>
  <c r="W455" i="17" s="1"/>
  <c r="M587" i="18" s="1"/>
  <c r="H587" i="18"/>
  <c r="T114" i="17"/>
  <c r="W114" i="17" s="1"/>
  <c r="M220" i="18" s="1"/>
  <c r="H220" i="18"/>
  <c r="T130" i="17"/>
  <c r="V130" i="17" s="1"/>
  <c r="L236" i="18" s="1"/>
  <c r="H236" i="18"/>
  <c r="T373" i="17"/>
  <c r="H499" i="18"/>
  <c r="T155" i="17"/>
  <c r="U155" i="17" s="1"/>
  <c r="K263" i="18" s="1"/>
  <c r="H263" i="18"/>
  <c r="T171" i="17"/>
  <c r="X171" i="17" s="1"/>
  <c r="N279" i="18" s="1"/>
  <c r="H279" i="18"/>
  <c r="T187" i="17"/>
  <c r="U187" i="17" s="1"/>
  <c r="K296" i="18" s="1"/>
  <c r="H296" i="18"/>
  <c r="T203" i="17"/>
  <c r="H317" i="18"/>
  <c r="T219" i="17"/>
  <c r="V219" i="17" s="1"/>
  <c r="L333" i="18" s="1"/>
  <c r="H333" i="18"/>
  <c r="T235" i="17"/>
  <c r="H350" i="18"/>
  <c r="T251" i="17"/>
  <c r="V251" i="17" s="1"/>
  <c r="L369" i="18" s="1"/>
  <c r="H369" i="18"/>
  <c r="T267" i="17"/>
  <c r="W267" i="17" s="1"/>
  <c r="M385" i="18" s="1"/>
  <c r="H385" i="18"/>
  <c r="T283" i="17"/>
  <c r="V283" i="17" s="1"/>
  <c r="L402" i="18" s="1"/>
  <c r="H402" i="18"/>
  <c r="T347" i="17"/>
  <c r="H472" i="18"/>
  <c r="T411" i="17"/>
  <c r="X411" i="17" s="1"/>
  <c r="N539" i="18" s="1"/>
  <c r="H539" i="18"/>
  <c r="T446" i="17"/>
  <c r="W446" i="17" s="1"/>
  <c r="M576" i="18" s="1"/>
  <c r="H576" i="18"/>
  <c r="T492" i="17"/>
  <c r="W492" i="17" s="1"/>
  <c r="M626" i="18" s="1"/>
  <c r="H626" i="18"/>
  <c r="T524" i="17"/>
  <c r="U524" i="17" s="1"/>
  <c r="K659" i="18" s="1"/>
  <c r="H659" i="18"/>
  <c r="T575" i="17"/>
  <c r="U575" i="17" s="1"/>
  <c r="K712" i="18" s="1"/>
  <c r="H712" i="18"/>
  <c r="T332" i="17"/>
  <c r="H455" i="18"/>
  <c r="T572" i="17"/>
  <c r="W572" i="17" s="1"/>
  <c r="M709" i="18" s="1"/>
  <c r="H709" i="18"/>
  <c r="T493" i="17"/>
  <c r="V493" i="17" s="1"/>
  <c r="L627" i="18" s="1"/>
  <c r="H627" i="18"/>
  <c r="T525" i="17"/>
  <c r="V525" i="17" s="1"/>
  <c r="L660" i="18" s="1"/>
  <c r="H660" i="18"/>
  <c r="T577" i="17"/>
  <c r="H714" i="18"/>
  <c r="T331" i="17"/>
  <c r="W331" i="17" s="1"/>
  <c r="M454" i="18" s="1"/>
  <c r="H454" i="18"/>
  <c r="T574" i="17"/>
  <c r="X574" i="17" s="1"/>
  <c r="N711" i="18" s="1"/>
  <c r="H711" i="18"/>
  <c r="T550" i="17"/>
  <c r="V550" i="17" s="1"/>
  <c r="L686" i="18" s="1"/>
  <c r="H686" i="18"/>
  <c r="T106" i="17"/>
  <c r="X106" i="17" s="1"/>
  <c r="N212" i="18" s="1"/>
  <c r="H212" i="18"/>
  <c r="T56" i="17"/>
  <c r="U56" i="17" s="1"/>
  <c r="K160" i="18" s="1"/>
  <c r="H160" i="18"/>
  <c r="T97" i="17"/>
  <c r="H203" i="18"/>
  <c r="T66" i="17"/>
  <c r="V66" i="17" s="1"/>
  <c r="L170" i="18" s="1"/>
  <c r="H170" i="18"/>
  <c r="T49" i="17"/>
  <c r="H153" i="18"/>
  <c r="T449" i="17"/>
  <c r="X449" i="17" s="1"/>
  <c r="N581" i="18" s="1"/>
  <c r="H581" i="18"/>
  <c r="T111" i="17"/>
  <c r="H217" i="18"/>
  <c r="T127" i="17"/>
  <c r="W127" i="17" s="1"/>
  <c r="M233" i="18" s="1"/>
  <c r="H233" i="18"/>
  <c r="T345" i="17"/>
  <c r="H470" i="18"/>
  <c r="T409" i="17"/>
  <c r="W409" i="17" s="1"/>
  <c r="M537" i="18" s="1"/>
  <c r="H537" i="18"/>
  <c r="T164" i="17"/>
  <c r="W164" i="17" s="1"/>
  <c r="M272" i="18" s="1"/>
  <c r="H272" i="18"/>
  <c r="T180" i="17"/>
  <c r="U180" i="17" s="1"/>
  <c r="K289" i="18" s="1"/>
  <c r="H289" i="18"/>
  <c r="T196" i="17"/>
  <c r="H310" i="18"/>
  <c r="T212" i="17"/>
  <c r="U212" i="17" s="1"/>
  <c r="K326" i="18" s="1"/>
  <c r="H326" i="18"/>
  <c r="T228" i="17"/>
  <c r="X228" i="17" s="1"/>
  <c r="N343" i="18" s="1"/>
  <c r="H343" i="18"/>
  <c r="T244" i="17"/>
  <c r="X244" i="17" s="1"/>
  <c r="N361" i="18" s="1"/>
  <c r="H361" i="18"/>
  <c r="T260" i="17"/>
  <c r="V260" i="17" s="1"/>
  <c r="L378" i="18" s="1"/>
  <c r="H378" i="18"/>
  <c r="T276" i="17"/>
  <c r="X276" i="17" s="1"/>
  <c r="N395" i="18" s="1"/>
  <c r="H395" i="18"/>
  <c r="T292" i="17"/>
  <c r="U292" i="17" s="1"/>
  <c r="K411" i="18" s="1"/>
  <c r="H411" i="18"/>
  <c r="T383" i="17"/>
  <c r="W383" i="17" s="1"/>
  <c r="M509" i="18" s="1"/>
  <c r="H509" i="18"/>
  <c r="T309" i="17"/>
  <c r="H429" i="18"/>
  <c r="T466" i="17"/>
  <c r="V466" i="17" s="1"/>
  <c r="L598" i="18" s="1"/>
  <c r="H598" i="18"/>
  <c r="T502" i="17"/>
  <c r="H636" i="18"/>
  <c r="T595" i="17"/>
  <c r="H733" i="18"/>
  <c r="T342" i="17"/>
  <c r="U342" i="17" s="1"/>
  <c r="K467" i="18" s="1"/>
  <c r="H467" i="18"/>
  <c r="T592" i="17"/>
  <c r="H730" i="18"/>
  <c r="T503" i="17"/>
  <c r="W503" i="17" s="1"/>
  <c r="M637" i="18" s="1"/>
  <c r="H637" i="18"/>
  <c r="T534" i="17"/>
  <c r="H669" i="18"/>
  <c r="T317" i="17"/>
  <c r="W317" i="17" s="1"/>
  <c r="M440" i="18" s="1"/>
  <c r="H440" i="18"/>
  <c r="T434" i="17"/>
  <c r="H564" i="18"/>
  <c r="T544" i="17"/>
  <c r="W544" i="17" s="1"/>
  <c r="M680" i="18" s="1"/>
  <c r="H680" i="18"/>
  <c r="T380" i="17"/>
  <c r="X380" i="17" s="1"/>
  <c r="N506" i="18" s="1"/>
  <c r="H506" i="18"/>
  <c r="T412" i="17"/>
  <c r="W412" i="17" s="1"/>
  <c r="M540" i="18" s="1"/>
  <c r="H540" i="18"/>
  <c r="T67" i="17"/>
  <c r="H171" i="18"/>
  <c r="T85" i="17"/>
  <c r="W85" i="17" s="1"/>
  <c r="M191" i="18" s="1"/>
  <c r="H191" i="18"/>
  <c r="T44" i="17"/>
  <c r="H148" i="18"/>
  <c r="T101" i="17"/>
  <c r="V101" i="17" s="1"/>
  <c r="L207" i="18" s="1"/>
  <c r="H207" i="18"/>
  <c r="T60" i="17"/>
  <c r="V60" i="17" s="1"/>
  <c r="L164" i="18" s="1"/>
  <c r="H164" i="18"/>
  <c r="T398" i="17"/>
  <c r="U398" i="17" s="1"/>
  <c r="K526" i="18" s="1"/>
  <c r="H526" i="18"/>
  <c r="T382" i="17"/>
  <c r="H508" i="18"/>
  <c r="T372" i="17"/>
  <c r="V372" i="17" s="1"/>
  <c r="L498" i="18" s="1"/>
  <c r="H498" i="18"/>
  <c r="T437" i="17"/>
  <c r="V437" i="17" s="1"/>
  <c r="L567" i="18" s="1"/>
  <c r="H567" i="18"/>
  <c r="T553" i="17"/>
  <c r="U553" i="17" s="1"/>
  <c r="K689" i="18" s="1"/>
  <c r="H689" i="18"/>
  <c r="T320" i="17"/>
  <c r="H443" i="18"/>
  <c r="T456" i="17"/>
  <c r="X456" i="17" s="1"/>
  <c r="N588" i="18" s="1"/>
  <c r="H588" i="18"/>
  <c r="T269" i="17"/>
  <c r="W269" i="17" s="1"/>
  <c r="M387" i="18" s="1"/>
  <c r="H387" i="18"/>
  <c r="T205" i="17"/>
  <c r="U205" i="17" s="1"/>
  <c r="K319" i="18" s="1"/>
  <c r="H319" i="18"/>
  <c r="T381" i="17"/>
  <c r="H507" i="18"/>
  <c r="T54" i="17"/>
  <c r="U54" i="17" s="1"/>
  <c r="K158" i="18" s="1"/>
  <c r="H158" i="18"/>
  <c r="T360" i="17"/>
  <c r="V360" i="17" s="1"/>
  <c r="L485" i="18" s="1"/>
  <c r="H485" i="18"/>
  <c r="T614" i="17"/>
  <c r="U614" i="17" s="1"/>
  <c r="K753" i="18" s="1"/>
  <c r="H753" i="18"/>
  <c r="T337" i="17"/>
  <c r="H460" i="18"/>
  <c r="T584" i="17"/>
  <c r="W584" i="17" s="1"/>
  <c r="M721" i="18" s="1"/>
  <c r="H721" i="18"/>
  <c r="T498" i="17"/>
  <c r="X498" i="17" s="1"/>
  <c r="N632" i="18" s="1"/>
  <c r="H632" i="18"/>
  <c r="T278" i="17"/>
  <c r="V278" i="17" s="1"/>
  <c r="L397" i="18" s="1"/>
  <c r="H397" i="18"/>
  <c r="T214" i="17"/>
  <c r="U214" i="17" s="1"/>
  <c r="K328" i="18" s="1"/>
  <c r="H328" i="18"/>
  <c r="T417" i="17"/>
  <c r="U417" i="17" s="1"/>
  <c r="K545" i="18" s="1"/>
  <c r="H545" i="18"/>
  <c r="T453" i="17"/>
  <c r="H585" i="18"/>
  <c r="T394" i="17"/>
  <c r="X394" i="17" s="1"/>
  <c r="N520" i="18" s="1"/>
  <c r="H520" i="18"/>
  <c r="T55" i="17"/>
  <c r="W55" i="17" s="1"/>
  <c r="M159" i="18" s="1"/>
  <c r="H159" i="18"/>
  <c r="T483" i="17"/>
  <c r="V483" i="17" s="1"/>
  <c r="L616" i="18" s="1"/>
  <c r="H616" i="18"/>
  <c r="T359" i="17"/>
  <c r="X359" i="17" s="1"/>
  <c r="N484" i="18" s="1"/>
  <c r="H484" i="18"/>
  <c r="T174" i="17"/>
  <c r="H282" i="18"/>
  <c r="T410" i="17"/>
  <c r="W410" i="17" s="1"/>
  <c r="M538" i="18" s="1"/>
  <c r="H538" i="18"/>
  <c r="T602" i="17"/>
  <c r="H741" i="18"/>
  <c r="T482" i="17"/>
  <c r="V482" i="17" s="1"/>
  <c r="L615" i="18" s="1"/>
  <c r="H615" i="18"/>
  <c r="T598" i="17"/>
  <c r="H736" i="18"/>
  <c r="T580" i="17"/>
  <c r="V580" i="17" s="1"/>
  <c r="L717" i="18" s="1"/>
  <c r="H717" i="18"/>
  <c r="T261" i="17"/>
  <c r="H379" i="18"/>
  <c r="T349" i="17"/>
  <c r="U349" i="17" s="1"/>
  <c r="K474" i="18" s="1"/>
  <c r="H474" i="18"/>
  <c r="T87" i="17"/>
  <c r="W87" i="17" s="1"/>
  <c r="M193" i="18" s="1"/>
  <c r="H193" i="18"/>
  <c r="T617" i="17"/>
  <c r="X617" i="17" s="1"/>
  <c r="N756" i="18" s="1"/>
  <c r="H756" i="18"/>
  <c r="T555" i="17"/>
  <c r="H691" i="18"/>
  <c r="T158" i="17"/>
  <c r="X158" i="17" s="1"/>
  <c r="N266" i="18" s="1"/>
  <c r="H266" i="18"/>
  <c r="T245" i="17"/>
  <c r="H362" i="18"/>
  <c r="T454" i="17"/>
  <c r="X454" i="17" s="1"/>
  <c r="N586" i="18" s="1"/>
  <c r="H586" i="18"/>
  <c r="T387" i="17"/>
  <c r="H513" i="18"/>
  <c r="T336" i="17"/>
  <c r="X336" i="17" s="1"/>
  <c r="N459" i="18" s="1"/>
  <c r="H459" i="18"/>
  <c r="T426" i="17"/>
  <c r="V426" i="17" s="1"/>
  <c r="L554" i="18" s="1"/>
  <c r="H554" i="18"/>
  <c r="T475" i="17"/>
  <c r="W475" i="17" s="1"/>
  <c r="M608" i="18" s="1"/>
  <c r="H608" i="18"/>
  <c r="T506" i="17"/>
  <c r="U506" i="17" s="1"/>
  <c r="K640" i="18" s="1"/>
  <c r="H640" i="18"/>
  <c r="T282" i="17"/>
  <c r="X282" i="17" s="1"/>
  <c r="N401" i="18" s="1"/>
  <c r="H401" i="18"/>
  <c r="T250" i="17"/>
  <c r="W250" i="17" s="1"/>
  <c r="M368" i="18" s="1"/>
  <c r="H368" i="18"/>
  <c r="T186" i="17"/>
  <c r="V186" i="17" s="1"/>
  <c r="L295" i="18" s="1"/>
  <c r="H295" i="18"/>
  <c r="T133" i="17"/>
  <c r="W133" i="17" s="1"/>
  <c r="M240" i="18" s="1"/>
  <c r="H240" i="18"/>
  <c r="T70" i="17"/>
  <c r="U70" i="17" s="1"/>
  <c r="K175" i="18" s="1"/>
  <c r="H175" i="18"/>
  <c r="T153" i="17"/>
  <c r="H260" i="18"/>
  <c r="T47" i="17"/>
  <c r="X47" i="17" s="1"/>
  <c r="N151" i="18" s="1"/>
  <c r="H151" i="18"/>
  <c r="T569" i="17"/>
  <c r="V569" i="17" s="1"/>
  <c r="L706" i="18" s="1"/>
  <c r="H706" i="18"/>
  <c r="T328" i="17"/>
  <c r="X328" i="17" s="1"/>
  <c r="N451" i="18" s="1"/>
  <c r="H451" i="18"/>
  <c r="T472" i="17"/>
  <c r="H605" i="18"/>
  <c r="T273" i="17"/>
  <c r="X273" i="17" s="1"/>
  <c r="N391" i="18" s="1"/>
  <c r="H391" i="18"/>
  <c r="T209" i="17"/>
  <c r="H323" i="18"/>
  <c r="T397" i="17"/>
  <c r="W397" i="17" s="1"/>
  <c r="M523" i="18" s="1"/>
  <c r="H523" i="18"/>
  <c r="T443" i="17"/>
  <c r="X443" i="17" s="1"/>
  <c r="N573" i="18" s="1"/>
  <c r="H573" i="18"/>
  <c r="T308" i="17"/>
  <c r="V308" i="17" s="1"/>
  <c r="L428" i="18" s="1"/>
  <c r="H428" i="18"/>
  <c r="T103" i="17"/>
  <c r="U103" i="17" s="1"/>
  <c r="K209" i="18" s="1"/>
  <c r="H209" i="18"/>
  <c r="T427" i="17"/>
  <c r="V427" i="17" s="1"/>
  <c r="L555" i="18" s="1"/>
  <c r="H555" i="18"/>
  <c r="T122" i="17"/>
  <c r="U122" i="17" s="1"/>
  <c r="K228" i="18" s="1"/>
  <c r="H228" i="18"/>
  <c r="T405" i="17"/>
  <c r="X405" i="17" s="1"/>
  <c r="N533" i="18" s="1"/>
  <c r="H533" i="18"/>
  <c r="T179" i="17"/>
  <c r="H288" i="18"/>
  <c r="T195" i="17"/>
  <c r="X195" i="17" s="1"/>
  <c r="N309" i="18" s="1"/>
  <c r="H309" i="18"/>
  <c r="T243" i="17"/>
  <c r="V243" i="17" s="1"/>
  <c r="L360" i="18" s="1"/>
  <c r="H360" i="18"/>
  <c r="T275" i="17"/>
  <c r="V275" i="17" s="1"/>
  <c r="L394" i="18" s="1"/>
  <c r="H394" i="18"/>
  <c r="T379" i="17"/>
  <c r="V379" i="17" s="1"/>
  <c r="L505" i="18" s="1"/>
  <c r="H505" i="18"/>
  <c r="T448" i="17"/>
  <c r="X448" i="17" s="1"/>
  <c r="N580" i="18" s="1"/>
  <c r="H580" i="18"/>
  <c r="T508" i="17"/>
  <c r="V508" i="17" s="1"/>
  <c r="L642" i="18" s="1"/>
  <c r="H642" i="18"/>
  <c r="T316" i="17"/>
  <c r="X316" i="17" s="1"/>
  <c r="N439" i="18" s="1"/>
  <c r="H439" i="18"/>
  <c r="T477" i="17"/>
  <c r="W477" i="17" s="1"/>
  <c r="M610" i="18" s="1"/>
  <c r="H610" i="18"/>
  <c r="T545" i="17"/>
  <c r="W545" i="17" s="1"/>
  <c r="M681" i="18" s="1"/>
  <c r="H681" i="18"/>
  <c r="T430" i="17"/>
  <c r="W430" i="17" s="1"/>
  <c r="M560" i="18" s="1"/>
  <c r="H560" i="18"/>
  <c r="T422" i="17"/>
  <c r="W422" i="17" s="1"/>
  <c r="M550" i="18" s="1"/>
  <c r="H550" i="18"/>
  <c r="T142" i="17"/>
  <c r="U142" i="17" s="1"/>
  <c r="K249" i="18" s="1"/>
  <c r="H249" i="18"/>
  <c r="T50" i="17"/>
  <c r="W50" i="17" s="1"/>
  <c r="M154" i="18" s="1"/>
  <c r="H154" i="18"/>
  <c r="T465" i="17"/>
  <c r="V465" i="17" s="1"/>
  <c r="L597" i="18" s="1"/>
  <c r="H597" i="18"/>
  <c r="T135" i="17"/>
  <c r="U135" i="17" s="1"/>
  <c r="K242" i="18" s="1"/>
  <c r="H242" i="18"/>
  <c r="T156" i="17"/>
  <c r="V156" i="17" s="1"/>
  <c r="L264" i="18" s="1"/>
  <c r="H264" i="18"/>
  <c r="T188" i="17"/>
  <c r="X188" i="17" s="1"/>
  <c r="N297" i="18" s="1"/>
  <c r="H297" i="18"/>
  <c r="T220" i="17"/>
  <c r="X220" i="17" s="1"/>
  <c r="N335" i="18" s="1"/>
  <c r="H335" i="18"/>
  <c r="T252" i="17"/>
  <c r="V252" i="17" s="1"/>
  <c r="L370" i="18" s="1"/>
  <c r="H370" i="18"/>
  <c r="T284" i="17"/>
  <c r="V284" i="17" s="1"/>
  <c r="L403" i="18" s="1"/>
  <c r="H403" i="18"/>
  <c r="T468" i="17"/>
  <c r="V468" i="17" s="1"/>
  <c r="L601" i="18" s="1"/>
  <c r="H601" i="18"/>
  <c r="T518" i="17"/>
  <c r="W518" i="17" s="1"/>
  <c r="M652" i="18" s="1"/>
  <c r="H652" i="18"/>
  <c r="T326" i="17"/>
  <c r="W326" i="17" s="1"/>
  <c r="M449" i="18" s="1"/>
  <c r="H449" i="18"/>
  <c r="T560" i="17"/>
  <c r="V560" i="17" s="1"/>
  <c r="L696" i="18" s="1"/>
  <c r="H696" i="18"/>
  <c r="T519" i="17"/>
  <c r="U519" i="17" s="1"/>
  <c r="K653" i="18" s="1"/>
  <c r="H653" i="18"/>
  <c r="T333" i="17"/>
  <c r="H456" i="18"/>
  <c r="T554" i="17"/>
  <c r="W554" i="17" s="1"/>
  <c r="M690" i="18" s="1"/>
  <c r="H690" i="18"/>
  <c r="T88" i="17"/>
  <c r="V88" i="17" s="1"/>
  <c r="L194" i="18" s="1"/>
  <c r="H194" i="18"/>
  <c r="T146" i="17"/>
  <c r="U146" i="17" s="1"/>
  <c r="K253" i="18" s="1"/>
  <c r="H253" i="18"/>
  <c r="T143" i="17"/>
  <c r="X143" i="17" s="1"/>
  <c r="N250" i="18" s="1"/>
  <c r="H250" i="18"/>
  <c r="T75" i="17"/>
  <c r="U75" i="17" s="1"/>
  <c r="K180" i="18" s="1"/>
  <c r="H180" i="18"/>
  <c r="T404" i="17"/>
  <c r="U404" i="17" s="1"/>
  <c r="K532" i="18" s="1"/>
  <c r="H532" i="18"/>
  <c r="T151" i="17"/>
  <c r="U151" i="17" s="1"/>
  <c r="K258" i="18" s="1"/>
  <c r="H258" i="18"/>
  <c r="T481" i="17"/>
  <c r="H614" i="18"/>
  <c r="T237" i="17"/>
  <c r="V237" i="17" s="1"/>
  <c r="L354" i="18" s="1"/>
  <c r="H354" i="18"/>
  <c r="T467" i="17"/>
  <c r="W467" i="17" s="1"/>
  <c r="M600" i="18" s="1"/>
  <c r="H600" i="18"/>
  <c r="T603" i="17"/>
  <c r="V603" i="17" s="1"/>
  <c r="L742" i="18" s="1"/>
  <c r="H742" i="18"/>
  <c r="T374" i="17"/>
  <c r="H500" i="18"/>
  <c r="T587" i="17"/>
  <c r="U587" i="17" s="1"/>
  <c r="K725" i="18" s="1"/>
  <c r="H725" i="18"/>
  <c r="T246" i="17"/>
  <c r="V246" i="17" s="1"/>
  <c r="L363" i="18" s="1"/>
  <c r="H363" i="18"/>
  <c r="T129" i="17"/>
  <c r="W129" i="17" s="1"/>
  <c r="M235" i="18" s="1"/>
  <c r="H235" i="18"/>
  <c r="T400" i="17"/>
  <c r="V400" i="17" s="1"/>
  <c r="L528" i="18" s="1"/>
  <c r="H528" i="18"/>
  <c r="T442" i="17"/>
  <c r="W442" i="17" s="1"/>
  <c r="M572" i="18" s="1"/>
  <c r="H572" i="18"/>
  <c r="T238" i="17"/>
  <c r="H355" i="18"/>
  <c r="T416" i="17"/>
  <c r="V416" i="17" s="1"/>
  <c r="L544" i="18" s="1"/>
  <c r="H544" i="18"/>
  <c r="T190" i="17"/>
  <c r="V190" i="17" s="1"/>
  <c r="L299" i="18" s="1"/>
  <c r="H299" i="18"/>
  <c r="T496" i="17"/>
  <c r="W496" i="17" s="1"/>
  <c r="M630" i="18" s="1"/>
  <c r="H630" i="18"/>
  <c r="T53" i="17"/>
  <c r="U53" i="17" s="1"/>
  <c r="K157" i="18" s="1"/>
  <c r="H157" i="18"/>
  <c r="T552" i="17"/>
  <c r="W552" i="17" s="1"/>
  <c r="M688" i="18" s="1"/>
  <c r="H688" i="18"/>
  <c r="T286" i="17"/>
  <c r="H405" i="18"/>
  <c r="T582" i="17"/>
  <c r="X582" i="17" s="1"/>
  <c r="N719" i="18" s="1"/>
  <c r="H719" i="18"/>
  <c r="T402" i="17"/>
  <c r="H530" i="18"/>
  <c r="T86" i="17"/>
  <c r="W86" i="17" s="1"/>
  <c r="M192" i="18" s="1"/>
  <c r="H192" i="18"/>
  <c r="T329" i="17"/>
  <c r="H452" i="18"/>
  <c r="T568" i="17"/>
  <c r="U568" i="17" s="1"/>
  <c r="K705" i="18" s="1"/>
  <c r="H705" i="18"/>
  <c r="T490" i="17"/>
  <c r="W490" i="17" s="1"/>
  <c r="M624" i="18" s="1"/>
  <c r="H624" i="18"/>
  <c r="T407" i="17"/>
  <c r="U407" i="17" s="1"/>
  <c r="K535" i="18" s="1"/>
  <c r="H535" i="18"/>
  <c r="T242" i="17"/>
  <c r="X242" i="17" s="1"/>
  <c r="N359" i="18" s="1"/>
  <c r="H359" i="18"/>
  <c r="T401" i="17"/>
  <c r="U401" i="17" s="1"/>
  <c r="K529" i="18" s="1"/>
  <c r="H529" i="18"/>
  <c r="T125" i="17"/>
  <c r="V125" i="17" s="1"/>
  <c r="L231" i="18" s="1"/>
  <c r="H231" i="18"/>
  <c r="T102" i="17"/>
  <c r="W102" i="17" s="1"/>
  <c r="M208" i="18" s="1"/>
  <c r="H208" i="18"/>
  <c r="T368" i="17"/>
  <c r="X368" i="17" s="1"/>
  <c r="N494" i="18" s="1"/>
  <c r="H494" i="18"/>
  <c r="T343" i="17"/>
  <c r="X343" i="17" s="1"/>
  <c r="N468" i="18" s="1"/>
  <c r="H468" i="18"/>
  <c r="T596" i="17"/>
  <c r="W596" i="17" s="1"/>
  <c r="M734" i="18" s="1"/>
  <c r="H734" i="18"/>
  <c r="T504" i="17"/>
  <c r="X504" i="17" s="1"/>
  <c r="N638" i="18" s="1"/>
  <c r="H638" i="18"/>
  <c r="T297" i="17"/>
  <c r="X297" i="17" s="1"/>
  <c r="N416" i="18" s="1"/>
  <c r="H416" i="18"/>
  <c r="T233" i="17"/>
  <c r="W233" i="17" s="1"/>
  <c r="M348" i="18" s="1"/>
  <c r="H348" i="18"/>
  <c r="T169" i="17"/>
  <c r="H277" i="18"/>
  <c r="T116" i="17"/>
  <c r="X116" i="17" s="1"/>
  <c r="N222" i="18" s="1"/>
  <c r="H222" i="18"/>
  <c r="T72" i="17"/>
  <c r="U72" i="17" s="1"/>
  <c r="K177" i="18" s="1"/>
  <c r="H177" i="18"/>
  <c r="T608" i="17"/>
  <c r="V608" i="17" s="1"/>
  <c r="L747" i="18" s="1"/>
  <c r="H747" i="18"/>
  <c r="T45" i="17"/>
  <c r="U45" i="17" s="1"/>
  <c r="K149" i="18" s="1"/>
  <c r="H149" i="18"/>
  <c r="T110" i="17"/>
  <c r="V110" i="17" s="1"/>
  <c r="L216" i="18" s="1"/>
  <c r="H216" i="18"/>
  <c r="T357" i="17"/>
  <c r="H482" i="18"/>
  <c r="T167" i="17"/>
  <c r="V167" i="17" s="1"/>
  <c r="L275" i="18" s="1"/>
  <c r="H275" i="18"/>
  <c r="T199" i="17"/>
  <c r="U199" i="17" s="1"/>
  <c r="K313" i="18" s="1"/>
  <c r="H313" i="18"/>
  <c r="T231" i="17"/>
  <c r="V231" i="17" s="1"/>
  <c r="L346" i="18" s="1"/>
  <c r="H346" i="18"/>
  <c r="T263" i="17"/>
  <c r="U263" i="17" s="1"/>
  <c r="K381" i="18" s="1"/>
  <c r="H381" i="18"/>
  <c r="T279" i="17"/>
  <c r="V279" i="17" s="1"/>
  <c r="L398" i="18" s="1"/>
  <c r="H398" i="18"/>
  <c r="T395" i="17"/>
  <c r="U395" i="17" s="1"/>
  <c r="K521" i="18" s="1"/>
  <c r="H521" i="18"/>
  <c r="T484" i="17"/>
  <c r="V484" i="17" s="1"/>
  <c r="L618" i="18" s="1"/>
  <c r="H618" i="18"/>
  <c r="T559" i="17"/>
  <c r="V559" i="17" s="1"/>
  <c r="L695" i="18" s="1"/>
  <c r="H695" i="18"/>
  <c r="T556" i="17"/>
  <c r="V556" i="17" s="1"/>
  <c r="L692" i="18" s="1"/>
  <c r="H692" i="18"/>
  <c r="T561" i="17"/>
  <c r="V561" i="17" s="1"/>
  <c r="L697" i="18" s="1"/>
  <c r="H697" i="18"/>
  <c r="T323" i="17"/>
  <c r="W323" i="17" s="1"/>
  <c r="M446" i="18" s="1"/>
  <c r="H446" i="18"/>
  <c r="T535" i="17"/>
  <c r="U535" i="17" s="1"/>
  <c r="K670" i="18" s="1"/>
  <c r="H670" i="18"/>
  <c r="T91" i="17"/>
  <c r="X91" i="17" s="1"/>
  <c r="N197" i="18" s="1"/>
  <c r="H197" i="18"/>
  <c r="T74" i="17"/>
  <c r="H179" i="18"/>
  <c r="T429" i="17"/>
  <c r="X429" i="17" s="1"/>
  <c r="N559" i="18" s="1"/>
  <c r="H559" i="18"/>
  <c r="T123" i="17"/>
  <c r="U123" i="17" s="1"/>
  <c r="K229" i="18" s="1"/>
  <c r="H229" i="18"/>
  <c r="T393" i="17"/>
  <c r="V393" i="17" s="1"/>
  <c r="L519" i="18" s="1"/>
  <c r="H519" i="18"/>
  <c r="T176" i="17"/>
  <c r="H284" i="18"/>
  <c r="T208" i="17"/>
  <c r="X208" i="17" s="1"/>
  <c r="N322" i="18" s="1"/>
  <c r="H322" i="18"/>
  <c r="T240" i="17"/>
  <c r="X240" i="17" s="1"/>
  <c r="N357" i="18" s="1"/>
  <c r="H357" i="18"/>
  <c r="T272" i="17"/>
  <c r="X272" i="17" s="1"/>
  <c r="N390" i="18" s="1"/>
  <c r="H390" i="18"/>
  <c r="T367" i="17"/>
  <c r="X367" i="17" s="1"/>
  <c r="N493" i="18" s="1"/>
  <c r="H493" i="18"/>
  <c r="T450" i="17"/>
  <c r="W450" i="17" s="1"/>
  <c r="M582" i="18" s="1"/>
  <c r="H582" i="18"/>
  <c r="T526" i="17"/>
  <c r="X526" i="17" s="1"/>
  <c r="N661" i="18" s="1"/>
  <c r="H661" i="18"/>
  <c r="T334" i="17"/>
  <c r="V334" i="17" s="1"/>
  <c r="L457" i="18" s="1"/>
  <c r="H457" i="18"/>
  <c r="T495" i="17"/>
  <c r="X495" i="17" s="1"/>
  <c r="N629" i="18" s="1"/>
  <c r="H629" i="18"/>
  <c r="T581" i="17"/>
  <c r="U581" i="17" s="1"/>
  <c r="K718" i="18" s="1"/>
  <c r="H718" i="18"/>
  <c r="T594" i="17"/>
  <c r="X594" i="17" s="1"/>
  <c r="N732" i="18" s="1"/>
  <c r="H732" i="18"/>
  <c r="T152" i="17"/>
  <c r="X152" i="17" s="1"/>
  <c r="N259" i="18" s="1"/>
  <c r="H259" i="18"/>
  <c r="T68" i="17"/>
  <c r="H173" i="18"/>
  <c r="T99" i="17"/>
  <c r="W99" i="17" s="1"/>
  <c r="M205" i="18" s="1"/>
  <c r="H205" i="18"/>
  <c r="T364" i="17"/>
  <c r="V364" i="17" s="1"/>
  <c r="L489" i="18" s="1"/>
  <c r="H489" i="18"/>
  <c r="T356" i="17"/>
  <c r="U356" i="17" s="1"/>
  <c r="K481" i="18" s="1"/>
  <c r="H481" i="18"/>
  <c r="T149" i="17"/>
  <c r="V149" i="17" s="1"/>
  <c r="L256" i="18" s="1"/>
  <c r="H256" i="18"/>
  <c r="T436" i="17"/>
  <c r="V436" i="17" s="1"/>
  <c r="L566" i="18" s="1"/>
  <c r="H566" i="18"/>
  <c r="T285" i="17"/>
  <c r="X285" i="17" s="1"/>
  <c r="N404" i="18" s="1"/>
  <c r="H404" i="18"/>
  <c r="T157" i="17"/>
  <c r="X157" i="17" s="1"/>
  <c r="N265" i="18" s="1"/>
  <c r="H265" i="18"/>
  <c r="T92" i="17"/>
  <c r="H198" i="18"/>
  <c r="T609" i="17"/>
  <c r="V609" i="17" s="1"/>
  <c r="L748" i="18" s="1"/>
  <c r="H748" i="18"/>
  <c r="T499" i="17"/>
  <c r="H633" i="18"/>
  <c r="T294" i="17"/>
  <c r="W294" i="17" s="1"/>
  <c r="M413" i="18" s="1"/>
  <c r="H413" i="18"/>
  <c r="T113" i="17"/>
  <c r="X113" i="17" s="1"/>
  <c r="N219" i="18" s="1"/>
  <c r="H219" i="18"/>
  <c r="T622" i="17"/>
  <c r="V622" i="17" s="1"/>
  <c r="L761" i="18" s="1"/>
  <c r="H761" i="18"/>
  <c r="T615" i="17"/>
  <c r="H754" i="18"/>
  <c r="T460" i="17"/>
  <c r="X460" i="17" s="1"/>
  <c r="N592" i="18" s="1"/>
  <c r="H592" i="18"/>
  <c r="T78" i="17"/>
  <c r="V78" i="17" s="1"/>
  <c r="L183" i="18" s="1"/>
  <c r="H183" i="18"/>
  <c r="T440" i="17"/>
  <c r="U440" i="17" s="1"/>
  <c r="K570" i="18" s="1"/>
  <c r="H570" i="18"/>
  <c r="T529" i="17"/>
  <c r="H664" i="18"/>
  <c r="T346" i="17"/>
  <c r="V346" i="17" s="1"/>
  <c r="L471" i="18" s="1"/>
  <c r="H471" i="18"/>
  <c r="T515" i="17"/>
  <c r="H649" i="18"/>
  <c r="T222" i="17"/>
  <c r="X222" i="17" s="1"/>
  <c r="N337" i="18" s="1"/>
  <c r="H337" i="18"/>
  <c r="T585" i="17"/>
  <c r="H723" i="18"/>
  <c r="T601" i="17"/>
  <c r="U601" i="17" s="1"/>
  <c r="K740" i="18" s="1"/>
  <c r="H740" i="18"/>
  <c r="T48" i="17"/>
  <c r="W48" i="17" s="1"/>
  <c r="M152" i="18" s="1"/>
  <c r="H152" i="18"/>
  <c r="T570" i="17"/>
  <c r="V570" i="17" s="1"/>
  <c r="L707" i="18" s="1"/>
  <c r="H707" i="18"/>
  <c r="T573" i="17"/>
  <c r="X573" i="17" s="1"/>
  <c r="N710" i="18" s="1"/>
  <c r="H710" i="18"/>
  <c r="T491" i="17"/>
  <c r="W491" i="17" s="1"/>
  <c r="M625" i="18" s="1"/>
  <c r="H625" i="18"/>
  <c r="T330" i="17"/>
  <c r="H453" i="18"/>
  <c r="T522" i="17"/>
  <c r="X522" i="17" s="1"/>
  <c r="N657" i="18" s="1"/>
  <c r="H657" i="18"/>
  <c r="T444" i="17"/>
  <c r="H574" i="18"/>
  <c r="T290" i="17"/>
  <c r="W290" i="17" s="1"/>
  <c r="M409" i="18" s="1"/>
  <c r="H409" i="18"/>
  <c r="T258" i="17"/>
  <c r="W258" i="17" s="1"/>
  <c r="M376" i="18" s="1"/>
  <c r="H376" i="18"/>
  <c r="T226" i="17"/>
  <c r="X226" i="17" s="1"/>
  <c r="N341" i="18" s="1"/>
  <c r="H341" i="18"/>
  <c r="T194" i="17"/>
  <c r="U194" i="17" s="1"/>
  <c r="K308" i="18" s="1"/>
  <c r="H308" i="18"/>
  <c r="T162" i="17"/>
  <c r="W162" i="17" s="1"/>
  <c r="M270" i="18" s="1"/>
  <c r="H270" i="18"/>
  <c r="T305" i="17"/>
  <c r="X305" i="17" s="1"/>
  <c r="N425" i="18" s="1"/>
  <c r="H425" i="18"/>
  <c r="T109" i="17"/>
  <c r="U109" i="17" s="1"/>
  <c r="K215" i="18" s="1"/>
  <c r="H215" i="18"/>
  <c r="T41" i="17"/>
  <c r="U41" i="17" s="1"/>
  <c r="K145" i="18" s="1"/>
  <c r="H145" i="18"/>
  <c r="T378" i="17"/>
  <c r="W378" i="17" s="1"/>
  <c r="M504" i="18" s="1"/>
  <c r="H504" i="18"/>
  <c r="T140" i="17"/>
  <c r="U140" i="17" s="1"/>
  <c r="K247" i="18" s="1"/>
  <c r="H247" i="18"/>
  <c r="T392" i="17"/>
  <c r="V392" i="17" s="1"/>
  <c r="L518" i="18" s="1"/>
  <c r="H518" i="18"/>
  <c r="T83" i="17"/>
  <c r="U83" i="17" s="1"/>
  <c r="K188" i="18" s="1"/>
  <c r="H188" i="18"/>
  <c r="T533" i="17"/>
  <c r="X533" i="17" s="1"/>
  <c r="N668" i="18" s="1"/>
  <c r="H668" i="18"/>
  <c r="T311" i="17"/>
  <c r="X311" i="17" s="1"/>
  <c r="N431" i="18" s="1"/>
  <c r="H431" i="18"/>
  <c r="T505" i="17"/>
  <c r="X505" i="17" s="1"/>
  <c r="N639" i="18" s="1"/>
  <c r="H639" i="18"/>
  <c r="T344" i="17"/>
  <c r="U344" i="17" s="1"/>
  <c r="K469" i="18" s="1"/>
  <c r="H469" i="18"/>
  <c r="T536" i="17"/>
  <c r="V536" i="17" s="1"/>
  <c r="L671" i="18" s="1"/>
  <c r="H671" i="18"/>
  <c r="T470" i="17"/>
  <c r="X470" i="17" s="1"/>
  <c r="N603" i="18" s="1"/>
  <c r="H603" i="18"/>
  <c r="T403" i="17"/>
  <c r="W403" i="17" s="1"/>
  <c r="M531" i="18" s="1"/>
  <c r="H531" i="18"/>
  <c r="T281" i="17"/>
  <c r="W281" i="17" s="1"/>
  <c r="M400" i="18" s="1"/>
  <c r="H400" i="18"/>
  <c r="T249" i="17"/>
  <c r="U249" i="17" s="1"/>
  <c r="K367" i="18" s="1"/>
  <c r="H367" i="18"/>
  <c r="T217" i="17"/>
  <c r="X217" i="17" s="1"/>
  <c r="N331" i="18" s="1"/>
  <c r="H331" i="18"/>
  <c r="T185" i="17"/>
  <c r="X185" i="17" s="1"/>
  <c r="N294" i="18" s="1"/>
  <c r="H294" i="18"/>
  <c r="T433" i="17"/>
  <c r="H563" i="18"/>
  <c r="T132" i="17"/>
  <c r="X132" i="17" s="1"/>
  <c r="N239" i="18" s="1"/>
  <c r="H239" i="18"/>
  <c r="T459" i="17"/>
  <c r="U459" i="17" s="1"/>
  <c r="K591" i="18" s="1"/>
  <c r="H591" i="18"/>
  <c r="T94" i="17"/>
  <c r="W94" i="17" s="1"/>
  <c r="M200" i="18" s="1"/>
  <c r="H200" i="18"/>
  <c r="T376" i="17"/>
  <c r="X376" i="17" s="1"/>
  <c r="N502" i="18" s="1"/>
  <c r="H502" i="18"/>
  <c r="T600" i="17"/>
  <c r="W600" i="17" s="1"/>
  <c r="M739" i="18" s="1"/>
  <c r="H739" i="18"/>
  <c r="T616" i="17"/>
  <c r="X616" i="17" s="1"/>
  <c r="N755" i="18" s="1"/>
  <c r="H755" i="18"/>
  <c r="T386" i="17"/>
  <c r="U386" i="17" s="1"/>
  <c r="K512" i="18" s="1"/>
  <c r="H512" i="18"/>
  <c r="T77" i="17"/>
  <c r="W77" i="17" s="1"/>
  <c r="M182" i="18" s="1"/>
  <c r="H182" i="18"/>
  <c r="T463" i="17"/>
  <c r="V463" i="17" s="1"/>
  <c r="L595" i="18" s="1"/>
  <c r="H595" i="18"/>
  <c r="T118" i="17"/>
  <c r="V118" i="17" s="1"/>
  <c r="L224" i="18" s="1"/>
  <c r="H224" i="18"/>
  <c r="T134" i="17"/>
  <c r="U134" i="17" s="1"/>
  <c r="K241" i="18" s="1"/>
  <c r="H241" i="18"/>
  <c r="T389" i="17"/>
  <c r="X389" i="17" s="1"/>
  <c r="N515" i="18" s="1"/>
  <c r="H515" i="18"/>
  <c r="T159" i="17"/>
  <c r="X159" i="17" s="1"/>
  <c r="N267" i="18" s="1"/>
  <c r="H267" i="18"/>
  <c r="T175" i="17"/>
  <c r="H283" i="18"/>
  <c r="T191" i="17"/>
  <c r="W191" i="17" s="1"/>
  <c r="M300" i="18" s="1"/>
  <c r="H300" i="18"/>
  <c r="T207" i="17"/>
  <c r="V207" i="17" s="1"/>
  <c r="L321" i="18" s="1"/>
  <c r="H321" i="18"/>
  <c r="T223" i="17"/>
  <c r="U223" i="17" s="1"/>
  <c r="K338" i="18" s="1"/>
  <c r="H338" i="18"/>
  <c r="T239" i="17"/>
  <c r="W239" i="17" s="1"/>
  <c r="M356" i="18" s="1"/>
  <c r="H356" i="18"/>
  <c r="T255" i="17"/>
  <c r="U255" i="17" s="1"/>
  <c r="K373" i="18" s="1"/>
  <c r="H373" i="18"/>
  <c r="T271" i="17"/>
  <c r="V271" i="17" s="1"/>
  <c r="L389" i="18" s="1"/>
  <c r="H389" i="18"/>
  <c r="T287" i="17"/>
  <c r="U287" i="17" s="1"/>
  <c r="K406" i="18" s="1"/>
  <c r="H406" i="18"/>
  <c r="T363" i="17"/>
  <c r="U363" i="17" s="1"/>
  <c r="K488" i="18" s="1"/>
  <c r="H488" i="18"/>
  <c r="T425" i="17"/>
  <c r="W425" i="17" s="1"/>
  <c r="M553" i="18" s="1"/>
  <c r="H553" i="18"/>
  <c r="T462" i="17"/>
  <c r="U462" i="17" s="1"/>
  <c r="K594" i="18" s="1"/>
  <c r="H594" i="18"/>
  <c r="T500" i="17"/>
  <c r="V500" i="17" s="1"/>
  <c r="L634" i="18" s="1"/>
  <c r="H634" i="18"/>
  <c r="T531" i="17"/>
  <c r="X531" i="17" s="1"/>
  <c r="N666" i="18" s="1"/>
  <c r="H666" i="18"/>
  <c r="T591" i="17"/>
  <c r="W591" i="17" s="1"/>
  <c r="M729" i="18" s="1"/>
  <c r="H729" i="18"/>
  <c r="T340" i="17"/>
  <c r="H463" i="18"/>
  <c r="T588" i="17"/>
  <c r="W588" i="17" s="1"/>
  <c r="M726" i="18" s="1"/>
  <c r="H726" i="18"/>
  <c r="T501" i="17"/>
  <c r="H635" i="18"/>
  <c r="T532" i="17"/>
  <c r="V532" i="17" s="1"/>
  <c r="L667" i="18" s="1"/>
  <c r="T593" i="17"/>
  <c r="X593" i="17" s="1"/>
  <c r="N731" i="18" s="1"/>
  <c r="H731" i="18"/>
  <c r="T339" i="17"/>
  <c r="V339" i="17" s="1"/>
  <c r="L462" i="18" s="1"/>
  <c r="H462" i="18"/>
  <c r="T590" i="17"/>
  <c r="V590" i="17" s="1"/>
  <c r="L728" i="18" s="1"/>
  <c r="H728" i="18"/>
  <c r="T406" i="17"/>
  <c r="X406" i="17" s="1"/>
  <c r="N534" i="18" s="1"/>
  <c r="H534" i="18"/>
  <c r="T63" i="17"/>
  <c r="U63" i="17" s="1"/>
  <c r="K167" i="18" s="1"/>
  <c r="H167" i="18"/>
  <c r="T150" i="17"/>
  <c r="X150" i="17" s="1"/>
  <c r="N257" i="18" s="1"/>
  <c r="H257" i="18"/>
  <c r="T89" i="17"/>
  <c r="H195" i="18"/>
  <c r="T58" i="17"/>
  <c r="U58" i="17" s="1"/>
  <c r="K162" i="18" s="1"/>
  <c r="H162" i="18"/>
  <c r="T65" i="17"/>
  <c r="H169" i="18"/>
  <c r="T457" i="17"/>
  <c r="X457" i="17" s="1"/>
  <c r="N589" i="18" s="1"/>
  <c r="H589" i="18"/>
  <c r="T115" i="17"/>
  <c r="W115" i="17" s="1"/>
  <c r="M221" i="18" s="1"/>
  <c r="H221" i="18"/>
  <c r="T131" i="17"/>
  <c r="U131" i="17" s="1"/>
  <c r="K238" i="18" s="1"/>
  <c r="H238" i="18"/>
  <c r="T361" i="17"/>
  <c r="U361" i="17" s="1"/>
  <c r="K486" i="18" s="1"/>
  <c r="H486" i="18"/>
  <c r="T431" i="17"/>
  <c r="X431" i="17" s="1"/>
  <c r="N561" i="18" s="1"/>
  <c r="H561" i="18"/>
  <c r="T168" i="17"/>
  <c r="V168" i="17" s="1"/>
  <c r="L276" i="18" s="1"/>
  <c r="H276" i="18"/>
  <c r="T184" i="17"/>
  <c r="U184" i="17" s="1"/>
  <c r="K293" i="18" s="1"/>
  <c r="H293" i="18"/>
  <c r="T200" i="17"/>
  <c r="V200" i="17" s="1"/>
  <c r="L314" i="18" s="1"/>
  <c r="H314" i="18"/>
  <c r="T216" i="17"/>
  <c r="U216" i="17" s="1"/>
  <c r="K330" i="18" s="1"/>
  <c r="H330" i="18"/>
  <c r="T232" i="17"/>
  <c r="W232" i="17" s="1"/>
  <c r="M347" i="18" s="1"/>
  <c r="H347" i="18"/>
  <c r="T248" i="17"/>
  <c r="U248" i="17" s="1"/>
  <c r="K366" i="18" s="1"/>
  <c r="H366" i="18"/>
  <c r="T264" i="17"/>
  <c r="V264" i="17" s="1"/>
  <c r="L382" i="18" s="1"/>
  <c r="H382" i="18"/>
  <c r="T280" i="17"/>
  <c r="U280" i="17" s="1"/>
  <c r="K399" i="18" s="1"/>
  <c r="H399" i="18"/>
  <c r="T296" i="17"/>
  <c r="U296" i="17" s="1"/>
  <c r="K415" i="18" s="1"/>
  <c r="H415" i="18"/>
  <c r="T399" i="17"/>
  <c r="V399" i="17" s="1"/>
  <c r="L527" i="18" s="1"/>
  <c r="H527" i="18"/>
  <c r="T452" i="17"/>
  <c r="U452" i="17" s="1"/>
  <c r="K584" i="18" s="1"/>
  <c r="H584" i="18"/>
  <c r="T478" i="17"/>
  <c r="X478" i="17" s="1"/>
  <c r="N611" i="18" s="1"/>
  <c r="H611" i="18"/>
  <c r="T510" i="17"/>
  <c r="U510" i="17" s="1"/>
  <c r="K644" i="18" s="1"/>
  <c r="H644" i="18"/>
  <c r="T547" i="17"/>
  <c r="U547" i="17" s="1"/>
  <c r="K683" i="18" s="1"/>
  <c r="H683" i="18"/>
  <c r="T318" i="17"/>
  <c r="U318" i="17" s="1"/>
  <c r="K441" i="18" s="1"/>
  <c r="H441" i="18"/>
  <c r="T432" i="17"/>
  <c r="V432" i="17" s="1"/>
  <c r="L562" i="18" s="1"/>
  <c r="H562" i="18"/>
  <c r="T479" i="17"/>
  <c r="V479" i="17" s="1"/>
  <c r="L612" i="18" s="1"/>
  <c r="H612" i="18"/>
  <c r="T511" i="17"/>
  <c r="U511" i="17" s="1"/>
  <c r="K645" i="18" s="1"/>
  <c r="H645" i="18"/>
  <c r="T549" i="17"/>
  <c r="U549" i="17" s="1"/>
  <c r="K685" i="18" s="1"/>
  <c r="H685" i="18"/>
  <c r="T325" i="17"/>
  <c r="V325" i="17" s="1"/>
  <c r="L448" i="18" s="1"/>
  <c r="H448" i="18"/>
  <c r="T562" i="17"/>
  <c r="U562" i="17" s="1"/>
  <c r="K699" i="18" s="1"/>
  <c r="H699" i="18"/>
  <c r="T538" i="17"/>
  <c r="X538" i="17" s="1"/>
  <c r="N673" i="18" s="1"/>
  <c r="H673" i="18"/>
  <c r="T138" i="17"/>
  <c r="V138" i="17" s="1"/>
  <c r="L245" i="18" s="1"/>
  <c r="H245" i="18"/>
  <c r="T93" i="17"/>
  <c r="X93" i="17" s="1"/>
  <c r="N199" i="18" s="1"/>
  <c r="H199" i="18"/>
  <c r="T52" i="17"/>
  <c r="X52" i="17" s="1"/>
  <c r="N156" i="18" s="1"/>
  <c r="H156" i="18"/>
  <c r="T144" i="17"/>
  <c r="W144" i="17" s="1"/>
  <c r="M251" i="18" s="1"/>
  <c r="H251" i="18"/>
  <c r="T59" i="17"/>
  <c r="X59" i="17" s="1"/>
  <c r="N163" i="18" s="1"/>
  <c r="H163" i="18"/>
  <c r="T141" i="17"/>
  <c r="V141" i="17" s="1"/>
  <c r="L248" i="18" s="1"/>
  <c r="H248" i="18"/>
  <c r="T96" i="17"/>
  <c r="V96" i="17" s="1"/>
  <c r="L202" i="18" s="1"/>
  <c r="H202" i="18"/>
  <c r="T366" i="17"/>
  <c r="W366" i="17" s="1"/>
  <c r="M492" i="18" s="1"/>
  <c r="H492" i="18"/>
  <c r="T414" i="17"/>
  <c r="V414" i="17" s="1"/>
  <c r="L542" i="18" s="1"/>
  <c r="H542" i="18"/>
  <c r="T388" i="17"/>
  <c r="U388" i="17" s="1"/>
  <c r="K514" i="18" s="1"/>
  <c r="H514" i="18"/>
  <c r="T548" i="17"/>
  <c r="H684" i="18"/>
  <c r="T513" i="17"/>
  <c r="W513" i="17" s="1"/>
  <c r="M647" i="18" s="1"/>
  <c r="H647" i="18"/>
  <c r="T551" i="17"/>
  <c r="X551" i="17" s="1"/>
  <c r="N687" i="18" s="1"/>
  <c r="H687" i="18"/>
  <c r="T419" i="17"/>
  <c r="U419" i="17" s="1"/>
  <c r="K547" i="18" s="1"/>
  <c r="H547" i="18"/>
  <c r="T253" i="17"/>
  <c r="H371" i="18"/>
  <c r="T189" i="17"/>
  <c r="V189" i="17" s="1"/>
  <c r="L298" i="18" s="1"/>
  <c r="H298" i="18"/>
  <c r="T120" i="17"/>
  <c r="H226" i="18"/>
  <c r="T147" i="17"/>
  <c r="U147" i="17" s="1"/>
  <c r="K254" i="18" s="1"/>
  <c r="H254" i="18"/>
  <c r="T599" i="17"/>
  <c r="H737" i="18"/>
  <c r="T619" i="17"/>
  <c r="V619" i="17" s="1"/>
  <c r="L758" i="18" s="1"/>
  <c r="H758" i="18"/>
  <c r="T589" i="17"/>
  <c r="X589" i="17" s="1"/>
  <c r="N727" i="18" s="1"/>
  <c r="H727" i="18"/>
  <c r="T338" i="17"/>
  <c r="U338" i="17" s="1"/>
  <c r="K461" i="18" s="1"/>
  <c r="H461" i="18"/>
  <c r="T458" i="17"/>
  <c r="H590" i="18"/>
  <c r="T262" i="17"/>
  <c r="V262" i="17" s="1"/>
  <c r="L380" i="18" s="1"/>
  <c r="H380" i="18"/>
  <c r="T198" i="17"/>
  <c r="H312" i="18"/>
  <c r="T353" i="17"/>
  <c r="U353" i="17" s="1"/>
  <c r="K478" i="18" s="1"/>
  <c r="H478" i="18"/>
  <c r="T57" i="17"/>
  <c r="H161" i="18"/>
  <c r="T145" i="17"/>
  <c r="X145" i="17" s="1"/>
  <c r="N252" i="18" s="1"/>
  <c r="H252" i="18"/>
  <c r="T605" i="17"/>
  <c r="H744" i="18"/>
  <c r="T136" i="17"/>
  <c r="U136" i="17" s="1"/>
  <c r="K243" i="18" s="1"/>
  <c r="H243" i="18"/>
  <c r="T322" i="17"/>
  <c r="H445" i="18"/>
  <c r="T270" i="17"/>
  <c r="X270" i="17" s="1"/>
  <c r="N388" i="18" s="1"/>
  <c r="H388" i="18"/>
  <c r="T385" i="17"/>
  <c r="H511" i="18"/>
  <c r="T137" i="17"/>
  <c r="U137" i="17" s="1"/>
  <c r="K244" i="18" s="1"/>
  <c r="H244" i="18"/>
  <c r="T613" i="17"/>
  <c r="H752" i="18"/>
  <c r="T254" i="17"/>
  <c r="W254" i="17" s="1"/>
  <c r="M372" i="18" s="1"/>
  <c r="H372" i="18"/>
  <c r="T618" i="17"/>
  <c r="H757" i="18"/>
  <c r="T583" i="17"/>
  <c r="U583" i="17" s="1"/>
  <c r="K720" i="18" s="1"/>
  <c r="H720" i="18"/>
  <c r="T229" i="17"/>
  <c r="H344" i="18"/>
  <c r="T112" i="17"/>
  <c r="W112" i="17" s="1"/>
  <c r="M218" i="18" s="1"/>
  <c r="H218" i="18"/>
  <c r="T100" i="17"/>
  <c r="V100" i="17" s="1"/>
  <c r="L206" i="18" s="1"/>
  <c r="H206" i="18"/>
  <c r="T104" i="17"/>
  <c r="X104" i="17" s="1"/>
  <c r="N210" i="18" s="1"/>
  <c r="H210" i="18"/>
  <c r="T423" i="17"/>
  <c r="H551" i="18"/>
  <c r="T469" i="17"/>
  <c r="W469" i="17" s="1"/>
  <c r="M602" i="18" s="1"/>
  <c r="H602" i="18"/>
  <c r="T128" i="17"/>
  <c r="H234" i="18"/>
  <c r="T213" i="17"/>
  <c r="V213" i="17" s="1"/>
  <c r="L327" i="18" s="1"/>
  <c r="H327" i="18"/>
  <c r="T181" i="17"/>
  <c r="H290" i="18"/>
  <c r="T277" i="17"/>
  <c r="V277" i="17" s="1"/>
  <c r="L396" i="18" s="1"/>
  <c r="H396" i="18"/>
  <c r="T611" i="17"/>
  <c r="U611" i="17" s="1"/>
  <c r="K750" i="18" s="1"/>
  <c r="H750" i="18"/>
  <c r="T14" i="17"/>
  <c r="X14" i="17" s="1"/>
  <c r="N11" i="18" s="1"/>
  <c r="R12" i="17"/>
  <c r="H9" i="18" s="1"/>
  <c r="M13" i="17"/>
  <c r="R13" i="17" s="1"/>
  <c r="H10" i="18" s="1"/>
  <c r="M19" i="17"/>
  <c r="R19" i="17" s="1"/>
  <c r="H16" i="18" s="1"/>
  <c r="M23" i="17"/>
  <c r="R23" i="17" s="1"/>
  <c r="H20" i="18" s="1"/>
  <c r="M27" i="17"/>
  <c r="R27" i="17" s="1"/>
  <c r="H24" i="18" s="1"/>
  <c r="M31" i="17"/>
  <c r="R31" i="17" s="1"/>
  <c r="H28" i="18" s="1"/>
  <c r="M35" i="17"/>
  <c r="R35" i="17" s="1"/>
  <c r="H32" i="18" s="1"/>
  <c r="M25" i="17"/>
  <c r="R25" i="17" s="1"/>
  <c r="H22" i="18" s="1"/>
  <c r="M30" i="17"/>
  <c r="R30" i="17" s="1"/>
  <c r="H27" i="18" s="1"/>
  <c r="M16" i="17"/>
  <c r="R16" i="17" s="1"/>
  <c r="H13" i="18" s="1"/>
  <c r="R20" i="17"/>
  <c r="M24" i="17"/>
  <c r="R24" i="17" s="1"/>
  <c r="H21" i="18" s="1"/>
  <c r="M28" i="17"/>
  <c r="R28" i="17" s="1"/>
  <c r="H25" i="18" s="1"/>
  <c r="M32" i="17"/>
  <c r="R32" i="17" s="1"/>
  <c r="H29" i="18" s="1"/>
  <c r="M15" i="17"/>
  <c r="R15" i="17" s="1"/>
  <c r="H12" i="18" s="1"/>
  <c r="M17" i="17"/>
  <c r="R17" i="17" s="1"/>
  <c r="H14" i="18" s="1"/>
  <c r="M21" i="17"/>
  <c r="R21" i="17" s="1"/>
  <c r="H18" i="18" s="1"/>
  <c r="M29" i="17"/>
  <c r="R29" i="17" s="1"/>
  <c r="H26" i="18" s="1"/>
  <c r="M33" i="17"/>
  <c r="R33" i="17" s="1"/>
  <c r="H30" i="18" s="1"/>
  <c r="M18" i="17"/>
  <c r="R18" i="17" s="1"/>
  <c r="H15" i="18" s="1"/>
  <c r="M22" i="17"/>
  <c r="R22" i="17" s="1"/>
  <c r="H19" i="18" s="1"/>
  <c r="M26" i="17"/>
  <c r="R26" i="17" s="1"/>
  <c r="H23" i="18" s="1"/>
  <c r="M34" i="17"/>
  <c r="R34" i="17" s="1"/>
  <c r="H31" i="18" s="1"/>
  <c r="X693" i="17" l="1"/>
  <c r="N124" i="18" s="1"/>
  <c r="U693" i="17"/>
  <c r="K124" i="18" s="1"/>
  <c r="W693" i="17"/>
  <c r="M124" i="18" s="1"/>
  <c r="V634" i="17"/>
  <c r="L45" i="18" s="1"/>
  <c r="U695" i="17"/>
  <c r="K126" i="18" s="1"/>
  <c r="V696" i="17"/>
  <c r="L127" i="18" s="1"/>
  <c r="W626" i="17"/>
  <c r="M37" i="18" s="1"/>
  <c r="U696" i="17"/>
  <c r="K127" i="18" s="1"/>
  <c r="W696" i="17"/>
  <c r="M127" i="18" s="1"/>
  <c r="X695" i="17"/>
  <c r="N126" i="18" s="1"/>
  <c r="X645" i="17"/>
  <c r="N56" i="18" s="1"/>
  <c r="W695" i="17"/>
  <c r="M126" i="18" s="1"/>
  <c r="U671" i="17"/>
  <c r="K101" i="18" s="1"/>
  <c r="X662" i="17"/>
  <c r="N92" i="18" s="1"/>
  <c r="X665" i="17"/>
  <c r="N95" i="18" s="1"/>
  <c r="U663" i="17"/>
  <c r="K93" i="18" s="1"/>
  <c r="X664" i="17"/>
  <c r="N94" i="18" s="1"/>
  <c r="W662" i="17"/>
  <c r="M92" i="18" s="1"/>
  <c r="U662" i="17"/>
  <c r="K92" i="18" s="1"/>
  <c r="X686" i="17"/>
  <c r="N116" i="18" s="1"/>
  <c r="W664" i="17"/>
  <c r="M94" i="18" s="1"/>
  <c r="U665" i="17"/>
  <c r="K95" i="18" s="1"/>
  <c r="X681" i="17"/>
  <c r="N111" i="18" s="1"/>
  <c r="W673" i="17"/>
  <c r="M103" i="18" s="1"/>
  <c r="X671" i="17"/>
  <c r="N101" i="18" s="1"/>
  <c r="X677" i="17"/>
  <c r="N107" i="18" s="1"/>
  <c r="U684" i="17"/>
  <c r="K114" i="18" s="1"/>
  <c r="X647" i="17"/>
  <c r="N58" i="18" s="1"/>
  <c r="X639" i="17"/>
  <c r="N50" i="18" s="1"/>
  <c r="W39" i="17"/>
  <c r="M143" i="18" s="1"/>
  <c r="V639" i="17"/>
  <c r="L50" i="18" s="1"/>
  <c r="V641" i="17"/>
  <c r="L52" i="18" s="1"/>
  <c r="U39" i="17"/>
  <c r="K143" i="18" s="1"/>
  <c r="V39" i="17"/>
  <c r="L143" i="18" s="1"/>
  <c r="X508" i="17"/>
  <c r="N642" i="18" s="1"/>
  <c r="V220" i="17"/>
  <c r="L335" i="18" s="1"/>
  <c r="U467" i="17"/>
  <c r="K600" i="18" s="1"/>
  <c r="X243" i="17"/>
  <c r="N360" i="18" s="1"/>
  <c r="U143" i="17"/>
  <c r="K250" i="18" s="1"/>
  <c r="W531" i="17"/>
  <c r="M666" i="18" s="1"/>
  <c r="U250" i="17"/>
  <c r="K368" i="18" s="1"/>
  <c r="V518" i="17"/>
  <c r="L652" i="18" s="1"/>
  <c r="X560" i="17"/>
  <c r="N696" i="18" s="1"/>
  <c r="W371" i="17"/>
  <c r="M497" i="18" s="1"/>
  <c r="W88" i="17"/>
  <c r="M194" i="18" s="1"/>
  <c r="V103" i="17"/>
  <c r="L209" i="18" s="1"/>
  <c r="V430" i="17"/>
  <c r="L560" i="18" s="1"/>
  <c r="W103" i="17"/>
  <c r="M209" i="18" s="1"/>
  <c r="W573" i="17"/>
  <c r="M710" i="18" s="1"/>
  <c r="X48" i="17"/>
  <c r="N152" i="18" s="1"/>
  <c r="U242" i="17"/>
  <c r="K359" i="18" s="1"/>
  <c r="V263" i="17"/>
  <c r="L381" i="18" s="1"/>
  <c r="W199" i="17"/>
  <c r="M313" i="18" s="1"/>
  <c r="X72" i="17"/>
  <c r="N177" i="18" s="1"/>
  <c r="W190" i="17"/>
  <c r="M299" i="18" s="1"/>
  <c r="V594" i="17"/>
  <c r="L732" i="18" s="1"/>
  <c r="V217" i="17"/>
  <c r="L331" i="18" s="1"/>
  <c r="X271" i="17"/>
  <c r="N389" i="18" s="1"/>
  <c r="V526" i="17"/>
  <c r="L661" i="18" s="1"/>
  <c r="U264" i="17"/>
  <c r="K382" i="18" s="1"/>
  <c r="X462" i="17"/>
  <c r="N594" i="18" s="1"/>
  <c r="U305" i="17"/>
  <c r="K425" i="18" s="1"/>
  <c r="U207" i="17"/>
  <c r="K321" i="18" s="1"/>
  <c r="V535" i="17"/>
  <c r="L670" i="18" s="1"/>
  <c r="X281" i="17"/>
  <c r="N400" i="18" s="1"/>
  <c r="X149" i="17"/>
  <c r="N256" i="18" s="1"/>
  <c r="W41" i="17"/>
  <c r="M145" i="18" s="1"/>
  <c r="W404" i="17"/>
  <c r="M532" i="18" s="1"/>
  <c r="U379" i="17"/>
  <c r="K505" i="18" s="1"/>
  <c r="X83" i="17"/>
  <c r="N188" i="18" s="1"/>
  <c r="U364" i="17"/>
  <c r="K489" i="18" s="1"/>
  <c r="W590" i="17"/>
  <c r="M728" i="18" s="1"/>
  <c r="V395" i="17"/>
  <c r="L521" i="18" s="1"/>
  <c r="X125" i="17"/>
  <c r="N231" i="18" s="1"/>
  <c r="X549" i="17"/>
  <c r="N685" i="18" s="1"/>
  <c r="V194" i="17"/>
  <c r="L308" i="18" s="1"/>
  <c r="U477" i="17"/>
  <c r="K610" i="18" s="1"/>
  <c r="W142" i="17"/>
  <c r="M249" i="18" s="1"/>
  <c r="W367" i="17"/>
  <c r="M493" i="18" s="1"/>
  <c r="V477" i="17"/>
  <c r="L610" i="18" s="1"/>
  <c r="X467" i="17"/>
  <c r="N600" i="18" s="1"/>
  <c r="V495" i="17"/>
  <c r="L629" i="18" s="1"/>
  <c r="X88" i="17"/>
  <c r="N194" i="18" s="1"/>
  <c r="X379" i="17"/>
  <c r="N505" i="18" s="1"/>
  <c r="X133" i="17"/>
  <c r="N240" i="18" s="1"/>
  <c r="W594" i="17"/>
  <c r="M732" i="18" s="1"/>
  <c r="X590" i="17"/>
  <c r="N728" i="18" s="1"/>
  <c r="X263" i="17"/>
  <c r="N381" i="18" s="1"/>
  <c r="X239" i="17"/>
  <c r="N356" i="18" s="1"/>
  <c r="W363" i="17"/>
  <c r="M488" i="18" s="1"/>
  <c r="W426" i="17"/>
  <c r="M554" i="18" s="1"/>
  <c r="U240" i="17"/>
  <c r="K357" i="18" s="1"/>
  <c r="V510" i="17"/>
  <c r="L644" i="18" s="1"/>
  <c r="V214" i="17"/>
  <c r="L328" i="18" s="1"/>
  <c r="X103" i="17"/>
  <c r="N209" i="18" s="1"/>
  <c r="X477" i="17"/>
  <c r="N610" i="18" s="1"/>
  <c r="X232" i="17"/>
  <c r="N347" i="18" s="1"/>
  <c r="U200" i="17"/>
  <c r="K314" i="18" s="1"/>
  <c r="X296" i="17"/>
  <c r="N415" i="18" s="1"/>
  <c r="W264" i="17"/>
  <c r="M382" i="18" s="1"/>
  <c r="V63" i="17"/>
  <c r="L167" i="18" s="1"/>
  <c r="W462" i="17"/>
  <c r="M594" i="18" s="1"/>
  <c r="X363" i="17"/>
  <c r="N488" i="18" s="1"/>
  <c r="X118" i="17"/>
  <c r="N224" i="18" s="1"/>
  <c r="X404" i="17"/>
  <c r="N532" i="18" s="1"/>
  <c r="U88" i="17"/>
  <c r="K194" i="18" s="1"/>
  <c r="U526" i="17"/>
  <c r="K661" i="18" s="1"/>
  <c r="U243" i="17"/>
  <c r="K360" i="18" s="1"/>
  <c r="V83" i="17"/>
  <c r="L188" i="18" s="1"/>
  <c r="X364" i="17"/>
  <c r="N489" i="18" s="1"/>
  <c r="U594" i="17"/>
  <c r="K732" i="18" s="1"/>
  <c r="V296" i="17"/>
  <c r="L415" i="18" s="1"/>
  <c r="U232" i="17"/>
  <c r="K347" i="18" s="1"/>
  <c r="W63" i="17"/>
  <c r="M167" i="18" s="1"/>
  <c r="U531" i="17"/>
  <c r="K666" i="18" s="1"/>
  <c r="V462" i="17"/>
  <c r="L594" i="18" s="1"/>
  <c r="X395" i="17"/>
  <c r="N521" i="18" s="1"/>
  <c r="X199" i="17"/>
  <c r="N313" i="18" s="1"/>
  <c r="U271" i="17"/>
  <c r="K389" i="18" s="1"/>
  <c r="U285" i="17"/>
  <c r="K404" i="18" s="1"/>
  <c r="W483" i="17"/>
  <c r="M616" i="18" s="1"/>
  <c r="V404" i="17"/>
  <c r="L532" i="18" s="1"/>
  <c r="W526" i="17"/>
  <c r="M661" i="18" s="1"/>
  <c r="W379" i="17"/>
  <c r="M505" i="18" s="1"/>
  <c r="W243" i="17"/>
  <c r="M360" i="18" s="1"/>
  <c r="W83" i="17"/>
  <c r="M188" i="18" s="1"/>
  <c r="W364" i="17"/>
  <c r="M489" i="18" s="1"/>
  <c r="W296" i="17"/>
  <c r="M415" i="18" s="1"/>
  <c r="X264" i="17"/>
  <c r="N382" i="18" s="1"/>
  <c r="V232" i="17"/>
  <c r="L347" i="18" s="1"/>
  <c r="X63" i="17"/>
  <c r="N167" i="18" s="1"/>
  <c r="U590" i="17"/>
  <c r="K728" i="18" s="1"/>
  <c r="V531" i="17"/>
  <c r="L666" i="18" s="1"/>
  <c r="W395" i="17"/>
  <c r="M521" i="18" s="1"/>
  <c r="W263" i="17"/>
  <c r="M381" i="18" s="1"/>
  <c r="V199" i="17"/>
  <c r="L313" i="18" s="1"/>
  <c r="U389" i="17"/>
  <c r="K515" i="18" s="1"/>
  <c r="V363" i="17"/>
  <c r="L488" i="18" s="1"/>
  <c r="W271" i="17"/>
  <c r="M389" i="18" s="1"/>
  <c r="X510" i="17"/>
  <c r="N644" i="18" s="1"/>
  <c r="V467" i="17"/>
  <c r="L600" i="18" s="1"/>
  <c r="V551" i="17"/>
  <c r="L687" i="18" s="1"/>
  <c r="W276" i="17"/>
  <c r="M395" i="18" s="1"/>
  <c r="U473" i="17"/>
  <c r="K606" i="18" s="1"/>
  <c r="U101" i="17"/>
  <c r="K207" i="18" s="1"/>
  <c r="W365" i="17"/>
  <c r="M491" i="18" s="1"/>
  <c r="U449" i="17"/>
  <c r="K581" i="18" s="1"/>
  <c r="U455" i="17"/>
  <c r="K587" i="18" s="1"/>
  <c r="U66" i="17"/>
  <c r="K170" i="18" s="1"/>
  <c r="U51" i="17"/>
  <c r="K155" i="18" s="1"/>
  <c r="W550" i="17"/>
  <c r="M686" i="18" s="1"/>
  <c r="U558" i="17"/>
  <c r="K694" i="18" s="1"/>
  <c r="X487" i="17"/>
  <c r="N621" i="18" s="1"/>
  <c r="X486" i="17"/>
  <c r="N620" i="18" s="1"/>
  <c r="X288" i="17"/>
  <c r="N407" i="18" s="1"/>
  <c r="V224" i="17"/>
  <c r="L339" i="18" s="1"/>
  <c r="X558" i="17"/>
  <c r="N694" i="18" s="1"/>
  <c r="V412" i="17"/>
  <c r="L540" i="18" s="1"/>
  <c r="W236" i="17"/>
  <c r="M351" i="18" s="1"/>
  <c r="W461" i="17"/>
  <c r="M593" i="18" s="1"/>
  <c r="X420" i="17"/>
  <c r="N548" i="18" s="1"/>
  <c r="X43" i="17"/>
  <c r="N147" i="18" s="1"/>
  <c r="U466" i="17"/>
  <c r="K598" i="18" s="1"/>
  <c r="V375" i="17"/>
  <c r="L501" i="18" s="1"/>
  <c r="U567" i="17"/>
  <c r="K704" i="18" s="1"/>
  <c r="W101" i="17"/>
  <c r="M207" i="18" s="1"/>
  <c r="U486" i="17"/>
  <c r="K620" i="18" s="1"/>
  <c r="U288" i="17"/>
  <c r="K407" i="18" s="1"/>
  <c r="W224" i="17"/>
  <c r="M339" i="18" s="1"/>
  <c r="W398" i="17"/>
  <c r="M526" i="18" s="1"/>
  <c r="W514" i="17"/>
  <c r="M648" i="18" s="1"/>
  <c r="U438" i="17"/>
  <c r="K568" i="18" s="1"/>
  <c r="V408" i="17"/>
  <c r="L536" i="18" s="1"/>
  <c r="W525" i="17"/>
  <c r="M660" i="18" s="1"/>
  <c r="W541" i="17"/>
  <c r="M677" i="18" s="1"/>
  <c r="W325" i="17"/>
  <c r="M448" i="18" s="1"/>
  <c r="U291" i="17"/>
  <c r="K410" i="18" s="1"/>
  <c r="W110" i="17"/>
  <c r="M216" i="18" s="1"/>
  <c r="W51" i="17"/>
  <c r="M155" i="18" s="1"/>
  <c r="X383" i="17"/>
  <c r="N509" i="18" s="1"/>
  <c r="W283" i="17"/>
  <c r="M402" i="18" s="1"/>
  <c r="U331" i="17"/>
  <c r="K454" i="18" s="1"/>
  <c r="U166" i="17"/>
  <c r="K274" i="18" s="1"/>
  <c r="V40" i="17"/>
  <c r="L144" i="18" s="1"/>
  <c r="U447" i="17"/>
  <c r="K579" i="18" s="1"/>
  <c r="X100" i="17"/>
  <c r="N206" i="18" s="1"/>
  <c r="W528" i="17"/>
  <c r="M663" i="18" s="1"/>
  <c r="W237" i="17"/>
  <c r="M354" i="18" s="1"/>
  <c r="X455" i="17"/>
  <c r="N587" i="18" s="1"/>
  <c r="U177" i="17"/>
  <c r="K285" i="18" s="1"/>
  <c r="U606" i="17"/>
  <c r="K745" i="18" s="1"/>
  <c r="X492" i="17"/>
  <c r="N626" i="18" s="1"/>
  <c r="W219" i="17"/>
  <c r="M333" i="18" s="1"/>
  <c r="U509" i="17"/>
  <c r="K643" i="18" s="1"/>
  <c r="V234" i="17"/>
  <c r="L349" i="18" s="1"/>
  <c r="V411" i="17"/>
  <c r="L539" i="18" s="1"/>
  <c r="V172" i="17"/>
  <c r="L280" i="18" s="1"/>
  <c r="X56" i="17"/>
  <c r="N160" i="18" s="1"/>
  <c r="U40" i="17"/>
  <c r="K144" i="18" s="1"/>
  <c r="W449" i="17"/>
  <c r="M581" i="18" s="1"/>
  <c r="X40" i="17"/>
  <c r="N144" i="18" s="1"/>
  <c r="V56" i="17"/>
  <c r="L160" i="18" s="1"/>
  <c r="W106" i="17"/>
  <c r="M212" i="18" s="1"/>
  <c r="V545" i="17"/>
  <c r="L681" i="18" s="1"/>
  <c r="X255" i="17"/>
  <c r="N373" i="18" s="1"/>
  <c r="U513" i="17"/>
  <c r="K647" i="18" s="1"/>
  <c r="U104" i="17"/>
  <c r="K210" i="18" s="1"/>
  <c r="U425" i="17"/>
  <c r="K553" i="18" s="1"/>
  <c r="W287" i="17"/>
  <c r="M406" i="18" s="1"/>
  <c r="X496" i="17"/>
  <c r="N630" i="18" s="1"/>
  <c r="X390" i="17"/>
  <c r="N516" i="18" s="1"/>
  <c r="X491" i="17"/>
  <c r="N625" i="18" s="1"/>
  <c r="U127" i="17"/>
  <c r="K233" i="18" s="1"/>
  <c r="U492" i="17"/>
  <c r="K626" i="18" s="1"/>
  <c r="W295" i="17"/>
  <c r="M414" i="18" s="1"/>
  <c r="U372" i="17"/>
  <c r="K498" i="18" s="1"/>
  <c r="U193" i="17"/>
  <c r="K307" i="18" s="1"/>
  <c r="V441" i="17"/>
  <c r="L571" i="18" s="1"/>
  <c r="V191" i="17"/>
  <c r="L300" i="18" s="1"/>
  <c r="U543" i="17"/>
  <c r="K679" i="18" s="1"/>
  <c r="U219" i="17"/>
  <c r="K333" i="18" s="1"/>
  <c r="W516" i="17"/>
  <c r="M650" i="18" s="1"/>
  <c r="X412" i="17"/>
  <c r="N540" i="18" s="1"/>
  <c r="W82" i="17"/>
  <c r="M187" i="18" s="1"/>
  <c r="V491" i="17"/>
  <c r="L625" i="18" s="1"/>
  <c r="X76" i="17"/>
  <c r="N181" i="18" s="1"/>
  <c r="V455" i="17"/>
  <c r="L587" i="18" s="1"/>
  <c r="V180" i="17"/>
  <c r="L289" i="18" s="1"/>
  <c r="U409" i="17"/>
  <c r="K537" i="18" s="1"/>
  <c r="W471" i="17"/>
  <c r="M604" i="18" s="1"/>
  <c r="V270" i="17"/>
  <c r="L388" i="18" s="1"/>
  <c r="X509" i="17"/>
  <c r="N643" i="18" s="1"/>
  <c r="X342" i="17"/>
  <c r="N467" i="18" s="1"/>
  <c r="W576" i="17"/>
  <c r="M713" i="18" s="1"/>
  <c r="W417" i="17"/>
  <c r="M545" i="18" s="1"/>
  <c r="W606" i="17"/>
  <c r="M745" i="18" s="1"/>
  <c r="U273" i="17"/>
  <c r="K391" i="18" s="1"/>
  <c r="U533" i="17"/>
  <c r="K668" i="18" s="1"/>
  <c r="W185" i="17"/>
  <c r="M294" i="18" s="1"/>
  <c r="V212" i="17"/>
  <c r="L326" i="18" s="1"/>
  <c r="X550" i="17"/>
  <c r="N686" i="18" s="1"/>
  <c r="V371" i="17"/>
  <c r="L497" i="18" s="1"/>
  <c r="W274" i="17"/>
  <c r="M392" i="18" s="1"/>
  <c r="W466" i="17"/>
  <c r="M598" i="18" s="1"/>
  <c r="X295" i="17"/>
  <c r="N414" i="18" s="1"/>
  <c r="X130" i="17"/>
  <c r="N236" i="18" s="1"/>
  <c r="X521" i="17"/>
  <c r="N656" i="18" s="1"/>
  <c r="X304" i="17"/>
  <c r="N424" i="18" s="1"/>
  <c r="W298" i="17"/>
  <c r="M418" i="18" s="1"/>
  <c r="X471" i="17"/>
  <c r="N604" i="18" s="1"/>
  <c r="W314" i="17"/>
  <c r="M437" i="18" s="1"/>
  <c r="U351" i="17"/>
  <c r="K476" i="18" s="1"/>
  <c r="U251" i="17"/>
  <c r="K369" i="18" s="1"/>
  <c r="X398" i="17"/>
  <c r="N526" i="18" s="1"/>
  <c r="U119" i="17"/>
  <c r="K225" i="18" s="1"/>
  <c r="V542" i="17"/>
  <c r="L678" i="18" s="1"/>
  <c r="V145" i="17"/>
  <c r="L252" i="18" s="1"/>
  <c r="V480" i="17"/>
  <c r="L613" i="18" s="1"/>
  <c r="X525" i="17"/>
  <c r="N660" i="18" s="1"/>
  <c r="W105" i="17"/>
  <c r="M211" i="18" s="1"/>
  <c r="X441" i="17"/>
  <c r="N571" i="18" s="1"/>
  <c r="X528" i="17"/>
  <c r="N663" i="18" s="1"/>
  <c r="V365" i="17"/>
  <c r="L491" i="18" s="1"/>
  <c r="V147" i="17"/>
  <c r="L254" i="18" s="1"/>
  <c r="W321" i="17"/>
  <c r="M444" i="18" s="1"/>
  <c r="V421" i="17"/>
  <c r="L549" i="18" s="1"/>
  <c r="X293" i="17"/>
  <c r="N412" i="18" s="1"/>
  <c r="X682" i="17"/>
  <c r="N112" i="18" s="1"/>
  <c r="U666" i="17"/>
  <c r="K96" i="18" s="1"/>
  <c r="X631" i="17"/>
  <c r="N42" i="18" s="1"/>
  <c r="U649" i="17"/>
  <c r="K60" i="18" s="1"/>
  <c r="X628" i="17"/>
  <c r="N39" i="18" s="1"/>
  <c r="V631" i="17"/>
  <c r="L42" i="18" s="1"/>
  <c r="U637" i="17"/>
  <c r="K48" i="18" s="1"/>
  <c r="X667" i="17"/>
  <c r="N97" i="18" s="1"/>
  <c r="U673" i="17"/>
  <c r="K103" i="18" s="1"/>
  <c r="V663" i="17"/>
  <c r="L93" i="18" s="1"/>
  <c r="X670" i="17"/>
  <c r="N100" i="18" s="1"/>
  <c r="V686" i="17"/>
  <c r="L116" i="18" s="1"/>
  <c r="U678" i="17"/>
  <c r="K108" i="18" s="1"/>
  <c r="U670" i="17"/>
  <c r="K100" i="18" s="1"/>
  <c r="W684" i="17"/>
  <c r="M114" i="18" s="1"/>
  <c r="V14" i="17"/>
  <c r="L11" i="18" s="1"/>
  <c r="X643" i="17"/>
  <c r="N54" i="18" s="1"/>
  <c r="W658" i="17"/>
  <c r="M69" i="18" s="1"/>
  <c r="V656" i="17"/>
  <c r="L67" i="18" s="1"/>
  <c r="W659" i="17"/>
  <c r="M70" i="18" s="1"/>
  <c r="U659" i="17"/>
  <c r="K70" i="18" s="1"/>
  <c r="U656" i="17"/>
  <c r="K67" i="18" s="1"/>
  <c r="V658" i="17"/>
  <c r="L69" i="18" s="1"/>
  <c r="X658" i="17"/>
  <c r="N69" i="18" s="1"/>
  <c r="X659" i="17"/>
  <c r="N70" i="18" s="1"/>
  <c r="W656" i="17"/>
  <c r="M67" i="18" s="1"/>
  <c r="X654" i="17"/>
  <c r="N65" i="18" s="1"/>
  <c r="V636" i="17"/>
  <c r="L47" i="18" s="1"/>
  <c r="U640" i="17"/>
  <c r="K51" i="18" s="1"/>
  <c r="X627" i="17"/>
  <c r="N38" i="18" s="1"/>
  <c r="X644" i="17"/>
  <c r="N55" i="18" s="1"/>
  <c r="W628" i="17"/>
  <c r="M39" i="18" s="1"/>
  <c r="V632" i="17"/>
  <c r="L43" i="18" s="1"/>
  <c r="X638" i="17"/>
  <c r="N49" i="18" s="1"/>
  <c r="V648" i="17"/>
  <c r="L59" i="18" s="1"/>
  <c r="X636" i="17"/>
  <c r="N47" i="18" s="1"/>
  <c r="W640" i="17"/>
  <c r="M51" i="18" s="1"/>
  <c r="U627" i="17"/>
  <c r="K38" i="18" s="1"/>
  <c r="U648" i="17"/>
  <c r="K59" i="18" s="1"/>
  <c r="V633" i="17"/>
  <c r="L44" i="18" s="1"/>
  <c r="W649" i="17"/>
  <c r="M60" i="18" s="1"/>
  <c r="X637" i="17"/>
  <c r="N48" i="18" s="1"/>
  <c r="X633" i="17"/>
  <c r="N44" i="18" s="1"/>
  <c r="U632" i="17"/>
  <c r="K43" i="18" s="1"/>
  <c r="W633" i="17"/>
  <c r="M44" i="18" s="1"/>
  <c r="W631" i="17"/>
  <c r="M42" i="18" s="1"/>
  <c r="X608" i="17"/>
  <c r="N747" i="18" s="1"/>
  <c r="X407" i="17"/>
  <c r="N535" i="18" s="1"/>
  <c r="X99" i="17"/>
  <c r="N205" i="18" s="1"/>
  <c r="V406" i="17"/>
  <c r="L534" i="18" s="1"/>
  <c r="U500" i="17"/>
  <c r="K634" i="18" s="1"/>
  <c r="X233" i="17"/>
  <c r="N348" i="18" s="1"/>
  <c r="X366" i="17"/>
  <c r="N492" i="18" s="1"/>
  <c r="U478" i="17"/>
  <c r="K611" i="18" s="1"/>
  <c r="U159" i="17"/>
  <c r="K267" i="18" s="1"/>
  <c r="V70" i="17"/>
  <c r="L175" i="18" s="1"/>
  <c r="W568" i="17"/>
  <c r="M705" i="18" s="1"/>
  <c r="X308" i="17"/>
  <c r="N428" i="18" s="1"/>
  <c r="U334" i="17"/>
  <c r="K457" i="18" s="1"/>
  <c r="W98" i="17"/>
  <c r="M204" i="18" s="1"/>
  <c r="X578" i="17"/>
  <c r="N715" i="18" s="1"/>
  <c r="V383" i="17"/>
  <c r="L509" i="18" s="1"/>
  <c r="W244" i="17"/>
  <c r="M361" i="18" s="1"/>
  <c r="X575" i="17"/>
  <c r="N712" i="18" s="1"/>
  <c r="V227" i="17"/>
  <c r="L342" i="18" s="1"/>
  <c r="V621" i="17"/>
  <c r="L760" i="18" s="1"/>
  <c r="V384" i="17"/>
  <c r="L510" i="18" s="1"/>
  <c r="U539" i="17"/>
  <c r="K674" i="18" s="1"/>
  <c r="V356" i="17"/>
  <c r="L481" i="18" s="1"/>
  <c r="W43" i="17"/>
  <c r="M147" i="18" s="1"/>
  <c r="W215" i="17"/>
  <c r="M329" i="18" s="1"/>
  <c r="U130" i="17"/>
  <c r="K236" i="18" s="1"/>
  <c r="X536" i="17"/>
  <c r="N671" i="18" s="1"/>
  <c r="U358" i="17"/>
  <c r="K483" i="18" s="1"/>
  <c r="V540" i="17"/>
  <c r="L675" i="18" s="1"/>
  <c r="X117" i="17"/>
  <c r="N223" i="18" s="1"/>
  <c r="W257" i="17"/>
  <c r="M375" i="18" s="1"/>
  <c r="V521" i="17"/>
  <c r="L656" i="18" s="1"/>
  <c r="V109" i="17"/>
  <c r="L215" i="18" s="1"/>
  <c r="V362" i="17"/>
  <c r="L487" i="18" s="1"/>
  <c r="W351" i="17"/>
  <c r="M476" i="18" s="1"/>
  <c r="V188" i="17"/>
  <c r="L297" i="18" s="1"/>
  <c r="W543" i="17"/>
  <c r="M679" i="18" s="1"/>
  <c r="U283" i="17"/>
  <c r="K402" i="18" s="1"/>
  <c r="X219" i="17"/>
  <c r="N333" i="18" s="1"/>
  <c r="V160" i="17"/>
  <c r="L268" i="18" s="1"/>
  <c r="V558" i="17"/>
  <c r="L694" i="18" s="1"/>
  <c r="U516" i="17"/>
  <c r="K650" i="18" s="1"/>
  <c r="X372" i="17"/>
  <c r="N498" i="18" s="1"/>
  <c r="V85" i="17"/>
  <c r="L191" i="18" s="1"/>
  <c r="U236" i="17"/>
  <c r="K351" i="18" s="1"/>
  <c r="X119" i="17"/>
  <c r="N225" i="18" s="1"/>
  <c r="W187" i="17"/>
  <c r="M296" i="18" s="1"/>
  <c r="W401" i="17"/>
  <c r="M529" i="18" s="1"/>
  <c r="V163" i="17"/>
  <c r="L271" i="18" s="1"/>
  <c r="X619" i="17"/>
  <c r="N758" i="18" s="1"/>
  <c r="X339" i="17"/>
  <c r="N462" i="18" s="1"/>
  <c r="X581" i="17"/>
  <c r="N718" i="18" s="1"/>
  <c r="W180" i="17"/>
  <c r="M289" i="18" s="1"/>
  <c r="U163" i="17"/>
  <c r="K271" i="18" s="1"/>
  <c r="W463" i="17"/>
  <c r="M595" i="18" s="1"/>
  <c r="W556" i="17"/>
  <c r="M692" i="18" s="1"/>
  <c r="X485" i="17"/>
  <c r="N619" i="18" s="1"/>
  <c r="X338" i="17"/>
  <c r="N461" i="18" s="1"/>
  <c r="X489" i="17"/>
  <c r="N623" i="18" s="1"/>
  <c r="X160" i="17"/>
  <c r="N268" i="18" s="1"/>
  <c r="W601" i="17"/>
  <c r="M740" i="18" s="1"/>
  <c r="U410" i="17"/>
  <c r="K538" i="18" s="1"/>
  <c r="V537" i="17"/>
  <c r="L672" i="18" s="1"/>
  <c r="W370" i="17"/>
  <c r="M496" i="18" s="1"/>
  <c r="W312" i="17"/>
  <c r="M435" i="18" s="1"/>
  <c r="V178" i="17"/>
  <c r="L286" i="18" s="1"/>
  <c r="U62" i="17"/>
  <c r="K166" i="18" s="1"/>
  <c r="W440" i="17"/>
  <c r="M570" i="18" s="1"/>
  <c r="U503" i="17"/>
  <c r="K637" i="18" s="1"/>
  <c r="U375" i="17"/>
  <c r="K501" i="18" s="1"/>
  <c r="X66" i="17"/>
  <c r="N170" i="18" s="1"/>
  <c r="V489" i="17"/>
  <c r="L623" i="18" s="1"/>
  <c r="W413" i="17"/>
  <c r="M541" i="18" s="1"/>
  <c r="U413" i="17"/>
  <c r="K541" i="18" s="1"/>
  <c r="W391" i="17"/>
  <c r="M517" i="18" s="1"/>
  <c r="V328" i="17"/>
  <c r="L451" i="18" s="1"/>
  <c r="U554" i="17"/>
  <c r="K690" i="18" s="1"/>
  <c r="U591" i="17"/>
  <c r="K729" i="18" s="1"/>
  <c r="V290" i="17"/>
  <c r="L409" i="18" s="1"/>
  <c r="W223" i="17"/>
  <c r="M338" i="18" s="1"/>
  <c r="U93" i="17"/>
  <c r="K199" i="18" s="1"/>
  <c r="X556" i="17"/>
  <c r="N692" i="18" s="1"/>
  <c r="W484" i="17"/>
  <c r="M618" i="18" s="1"/>
  <c r="X249" i="17"/>
  <c r="N367" i="18" s="1"/>
  <c r="V294" i="17"/>
  <c r="L413" i="18" s="1"/>
  <c r="V222" i="17"/>
  <c r="L337" i="18" s="1"/>
  <c r="W460" i="17"/>
  <c r="M592" i="18" s="1"/>
  <c r="U186" i="17"/>
  <c r="K295" i="18" s="1"/>
  <c r="X397" i="17"/>
  <c r="N523" i="18" s="1"/>
  <c r="W212" i="17"/>
  <c r="M326" i="18" s="1"/>
  <c r="U98" i="17"/>
  <c r="K204" i="18" s="1"/>
  <c r="W578" i="17"/>
  <c r="M715" i="18" s="1"/>
  <c r="U244" i="17"/>
  <c r="K361" i="18" s="1"/>
  <c r="V127" i="17"/>
  <c r="L233" i="18" s="1"/>
  <c r="V575" i="17"/>
  <c r="L712" i="18" s="1"/>
  <c r="X291" i="17"/>
  <c r="N410" i="18" s="1"/>
  <c r="U227" i="17"/>
  <c r="K342" i="18" s="1"/>
  <c r="U621" i="17"/>
  <c r="K760" i="18" s="1"/>
  <c r="X384" i="17"/>
  <c r="N510" i="18" s="1"/>
  <c r="V218" i="17"/>
  <c r="L332" i="18" s="1"/>
  <c r="X539" i="17"/>
  <c r="N674" i="18" s="1"/>
  <c r="U420" i="17"/>
  <c r="K548" i="18" s="1"/>
  <c r="W399" i="17"/>
  <c r="M527" i="18" s="1"/>
  <c r="W280" i="17"/>
  <c r="M399" i="18" s="1"/>
  <c r="X248" i="17"/>
  <c r="N366" i="18" s="1"/>
  <c r="W216" i="17"/>
  <c r="M330" i="18" s="1"/>
  <c r="X279" i="17"/>
  <c r="N398" i="18" s="1"/>
  <c r="U215" i="17"/>
  <c r="K329" i="18" s="1"/>
  <c r="U504" i="17"/>
  <c r="K638" i="18" s="1"/>
  <c r="X358" i="17"/>
  <c r="N483" i="18" s="1"/>
  <c r="V187" i="17"/>
  <c r="L296" i="18" s="1"/>
  <c r="V471" i="17"/>
  <c r="L604" i="18" s="1"/>
  <c r="W193" i="17"/>
  <c r="M307" i="18" s="1"/>
  <c r="W567" i="17"/>
  <c r="M704" i="18" s="1"/>
  <c r="U378" i="17"/>
  <c r="K504" i="18" s="1"/>
  <c r="U362" i="17"/>
  <c r="K487" i="18" s="1"/>
  <c r="W155" i="17"/>
  <c r="M263" i="18" s="1"/>
  <c r="X362" i="17"/>
  <c r="N487" i="18" s="1"/>
  <c r="X155" i="17"/>
  <c r="N263" i="18" s="1"/>
  <c r="W547" i="17"/>
  <c r="M683" i="18" s="1"/>
  <c r="X422" i="17"/>
  <c r="N550" i="18" s="1"/>
  <c r="U411" i="17"/>
  <c r="K539" i="18" s="1"/>
  <c r="W251" i="17"/>
  <c r="M369" i="18" s="1"/>
  <c r="W117" i="17"/>
  <c r="M223" i="18" s="1"/>
  <c r="V208" i="17"/>
  <c r="L322" i="18" s="1"/>
  <c r="U85" i="17"/>
  <c r="K191" i="18" s="1"/>
  <c r="V544" i="17"/>
  <c r="L680" i="18" s="1"/>
  <c r="U172" i="17"/>
  <c r="K280" i="18" s="1"/>
  <c r="X82" i="17"/>
  <c r="N187" i="18" s="1"/>
  <c r="X542" i="17"/>
  <c r="N678" i="18" s="1"/>
  <c r="X180" i="17"/>
  <c r="N289" i="18" s="1"/>
  <c r="U572" i="17"/>
  <c r="K709" i="18" s="1"/>
  <c r="X170" i="17"/>
  <c r="N278" i="18" s="1"/>
  <c r="V449" i="17"/>
  <c r="L581" i="18" s="1"/>
  <c r="X494" i="17"/>
  <c r="N628" i="18" s="1"/>
  <c r="X227" i="17"/>
  <c r="N342" i="18" s="1"/>
  <c r="U343" i="17"/>
  <c r="K468" i="18" s="1"/>
  <c r="U557" i="17"/>
  <c r="K693" i="18" s="1"/>
  <c r="W507" i="17"/>
  <c r="M641" i="18" s="1"/>
  <c r="V487" i="17"/>
  <c r="L621" i="18" s="1"/>
  <c r="U604" i="17"/>
  <c r="K743" i="18" s="1"/>
  <c r="U429" i="17"/>
  <c r="K559" i="18" s="1"/>
  <c r="V306" i="17"/>
  <c r="L426" i="18" s="1"/>
  <c r="X461" i="17"/>
  <c r="N593" i="18" s="1"/>
  <c r="U537" i="17"/>
  <c r="K672" i="18" s="1"/>
  <c r="V370" i="17"/>
  <c r="L496" i="18" s="1"/>
  <c r="U312" i="17"/>
  <c r="K435" i="18" s="1"/>
  <c r="W355" i="17"/>
  <c r="M480" i="18" s="1"/>
  <c r="V349" i="17"/>
  <c r="L474" i="18" s="1"/>
  <c r="X532" i="17"/>
  <c r="N667" i="18" s="1"/>
  <c r="V184" i="17"/>
  <c r="L293" i="18" s="1"/>
  <c r="X354" i="17"/>
  <c r="N479" i="18" s="1"/>
  <c r="X197" i="17"/>
  <c r="N311" i="18" s="1"/>
  <c r="U293" i="17"/>
  <c r="K412" i="18" s="1"/>
  <c r="W66" i="17"/>
  <c r="M170" i="18" s="1"/>
  <c r="X306" i="17"/>
  <c r="N426" i="18" s="1"/>
  <c r="U14" i="17"/>
  <c r="K11" i="18" s="1"/>
  <c r="W14" i="17"/>
  <c r="M11" i="18" s="1"/>
  <c r="X75" i="17"/>
  <c r="N180" i="18" s="1"/>
  <c r="U275" i="17"/>
  <c r="K394" i="18" s="1"/>
  <c r="V152" i="17"/>
  <c r="L259" i="18" s="1"/>
  <c r="X252" i="17"/>
  <c r="N370" i="18" s="1"/>
  <c r="V316" i="17"/>
  <c r="L439" i="18" s="1"/>
  <c r="W135" i="17"/>
  <c r="M242" i="18" s="1"/>
  <c r="V134" i="17"/>
  <c r="L241" i="18" s="1"/>
  <c r="V388" i="17"/>
  <c r="L514" i="18" s="1"/>
  <c r="U141" i="17"/>
  <c r="K248" i="18" s="1"/>
  <c r="X565" i="17"/>
  <c r="N702" i="18" s="1"/>
  <c r="U272" i="17"/>
  <c r="K390" i="18" s="1"/>
  <c r="W316" i="17"/>
  <c r="M439" i="18" s="1"/>
  <c r="X55" i="17"/>
  <c r="N159" i="18" s="1"/>
  <c r="W230" i="17"/>
  <c r="M345" i="18" s="1"/>
  <c r="U129" i="17"/>
  <c r="K235" i="18" s="1"/>
  <c r="W436" i="17"/>
  <c r="M566" i="18" s="1"/>
  <c r="V394" i="17"/>
  <c r="L520" i="18" s="1"/>
  <c r="V273" i="17"/>
  <c r="L391" i="18" s="1"/>
  <c r="X436" i="17"/>
  <c r="N566" i="18" s="1"/>
  <c r="W116" i="17"/>
  <c r="M222" i="18" s="1"/>
  <c r="X349" i="17"/>
  <c r="N474" i="18" s="1"/>
  <c r="V440" i="17"/>
  <c r="L570" i="18" s="1"/>
  <c r="X346" i="17"/>
  <c r="N471" i="18" s="1"/>
  <c r="X450" i="17"/>
  <c r="N582" i="18" s="1"/>
  <c r="V292" i="17"/>
  <c r="L411" i="18" s="1"/>
  <c r="V126" i="17"/>
  <c r="L232" i="18" s="1"/>
  <c r="W282" i="17"/>
  <c r="M401" i="18" s="1"/>
  <c r="X131" i="17"/>
  <c r="N238" i="18" s="1"/>
  <c r="W308" i="17"/>
  <c r="M428" i="18" s="1"/>
  <c r="U392" i="17"/>
  <c r="K518" i="18" s="1"/>
  <c r="W522" i="17"/>
  <c r="M657" i="18" s="1"/>
  <c r="W511" i="17"/>
  <c r="M645" i="18" s="1"/>
  <c r="W538" i="17"/>
  <c r="M673" i="18" s="1"/>
  <c r="W519" i="17"/>
  <c r="M653" i="18" s="1"/>
  <c r="V91" i="17"/>
  <c r="L197" i="18" s="1"/>
  <c r="W372" i="17"/>
  <c r="M498" i="18" s="1"/>
  <c r="W145" i="17"/>
  <c r="M252" i="18" s="1"/>
  <c r="U603" i="17"/>
  <c r="K742" i="18" s="1"/>
  <c r="V405" i="17"/>
  <c r="L533" i="18" s="1"/>
  <c r="W132" i="17"/>
  <c r="M239" i="18" s="1"/>
  <c r="X482" i="17"/>
  <c r="N615" i="18" s="1"/>
  <c r="W136" i="17"/>
  <c r="M243" i="18" s="1"/>
  <c r="W429" i="17"/>
  <c r="M559" i="18" s="1"/>
  <c r="U158" i="17"/>
  <c r="K266" i="18" s="1"/>
  <c r="W393" i="17"/>
  <c r="M519" i="18" s="1"/>
  <c r="W278" i="17"/>
  <c r="M397" i="18" s="1"/>
  <c r="V205" i="17"/>
  <c r="L319" i="18" s="1"/>
  <c r="W186" i="17"/>
  <c r="M295" i="18" s="1"/>
  <c r="U326" i="17"/>
  <c r="K449" i="18" s="1"/>
  <c r="U442" i="17"/>
  <c r="K572" i="18" s="1"/>
  <c r="V454" i="17"/>
  <c r="L586" i="18" s="1"/>
  <c r="U394" i="17"/>
  <c r="K520" i="18" s="1"/>
  <c r="X50" i="17"/>
  <c r="N154" i="18" s="1"/>
  <c r="X184" i="17"/>
  <c r="N293" i="18" s="1"/>
  <c r="W457" i="17"/>
  <c r="M589" i="18" s="1"/>
  <c r="V54" i="17"/>
  <c r="L158" i="18" s="1"/>
  <c r="W614" i="17"/>
  <c r="M753" i="18" s="1"/>
  <c r="X277" i="17"/>
  <c r="N396" i="18" s="1"/>
  <c r="X350" i="17"/>
  <c r="N475" i="18" s="1"/>
  <c r="V565" i="17"/>
  <c r="L702" i="18" s="1"/>
  <c r="W474" i="17"/>
  <c r="M607" i="18" s="1"/>
  <c r="X146" i="17"/>
  <c r="N253" i="18" s="1"/>
  <c r="U350" i="17"/>
  <c r="K475" i="18" s="1"/>
  <c r="X231" i="17"/>
  <c r="N346" i="18" s="1"/>
  <c r="W47" i="17"/>
  <c r="M151" i="18" s="1"/>
  <c r="U226" i="17"/>
  <c r="K341" i="18" s="1"/>
  <c r="X584" i="17"/>
  <c r="N721" i="18" s="1"/>
  <c r="X419" i="17"/>
  <c r="N547" i="18" s="1"/>
  <c r="U468" i="17"/>
  <c r="K601" i="18" s="1"/>
  <c r="W427" i="17"/>
  <c r="M555" i="18" s="1"/>
  <c r="X254" i="17"/>
  <c r="N372" i="18" s="1"/>
  <c r="X326" i="17"/>
  <c r="N449" i="18" s="1"/>
  <c r="W184" i="17"/>
  <c r="M293" i="18" s="1"/>
  <c r="V457" i="17"/>
  <c r="L589" i="18" s="1"/>
  <c r="U588" i="17"/>
  <c r="K726" i="18" s="1"/>
  <c r="W382" i="17"/>
  <c r="M508" i="18" s="1"/>
  <c r="V382" i="17"/>
  <c r="L508" i="18" s="1"/>
  <c r="U382" i="17"/>
  <c r="K508" i="18" s="1"/>
  <c r="X382" i="17"/>
  <c r="N508" i="18" s="1"/>
  <c r="W60" i="17"/>
  <c r="M164" i="18" s="1"/>
  <c r="U60" i="17"/>
  <c r="K164" i="18" s="1"/>
  <c r="X60" i="17"/>
  <c r="N164" i="18" s="1"/>
  <c r="W44" i="17"/>
  <c r="M148" i="18" s="1"/>
  <c r="X44" i="17"/>
  <c r="N148" i="18" s="1"/>
  <c r="V44" i="17"/>
  <c r="L148" i="18" s="1"/>
  <c r="U44" i="17"/>
  <c r="K148" i="18" s="1"/>
  <c r="V67" i="17"/>
  <c r="L171" i="18" s="1"/>
  <c r="X67" i="17"/>
  <c r="N171" i="18" s="1"/>
  <c r="W67" i="17"/>
  <c r="M171" i="18" s="1"/>
  <c r="V380" i="17"/>
  <c r="L506" i="18" s="1"/>
  <c r="W380" i="17"/>
  <c r="M506" i="18" s="1"/>
  <c r="U380" i="17"/>
  <c r="K506" i="18" s="1"/>
  <c r="W434" i="17"/>
  <c r="M564" i="18" s="1"/>
  <c r="V434" i="17"/>
  <c r="L564" i="18" s="1"/>
  <c r="U434" i="17"/>
  <c r="K564" i="18" s="1"/>
  <c r="X434" i="17"/>
  <c r="N564" i="18" s="1"/>
  <c r="W534" i="17"/>
  <c r="M669" i="18" s="1"/>
  <c r="U534" i="17"/>
  <c r="K669" i="18" s="1"/>
  <c r="V534" i="17"/>
  <c r="L669" i="18" s="1"/>
  <c r="X534" i="17"/>
  <c r="N669" i="18" s="1"/>
  <c r="V592" i="17"/>
  <c r="L730" i="18" s="1"/>
  <c r="W592" i="17"/>
  <c r="M730" i="18" s="1"/>
  <c r="X592" i="17"/>
  <c r="N730" i="18" s="1"/>
  <c r="U592" i="17"/>
  <c r="K730" i="18" s="1"/>
  <c r="X595" i="17"/>
  <c r="N733" i="18" s="1"/>
  <c r="W595" i="17"/>
  <c r="M733" i="18" s="1"/>
  <c r="V595" i="17"/>
  <c r="L733" i="18" s="1"/>
  <c r="U595" i="17"/>
  <c r="K733" i="18" s="1"/>
  <c r="V502" i="17"/>
  <c r="L636" i="18" s="1"/>
  <c r="U502" i="17"/>
  <c r="K636" i="18" s="1"/>
  <c r="W502" i="17"/>
  <c r="M636" i="18" s="1"/>
  <c r="W309" i="17"/>
  <c r="M429" i="18" s="1"/>
  <c r="X309" i="17"/>
  <c r="N429" i="18" s="1"/>
  <c r="V309" i="17"/>
  <c r="L429" i="18" s="1"/>
  <c r="U309" i="17"/>
  <c r="K429" i="18" s="1"/>
  <c r="W292" i="17"/>
  <c r="M411" i="18" s="1"/>
  <c r="X292" i="17"/>
  <c r="N411" i="18" s="1"/>
  <c r="W260" i="17"/>
  <c r="M378" i="18" s="1"/>
  <c r="U260" i="17"/>
  <c r="K378" i="18" s="1"/>
  <c r="U228" i="17"/>
  <c r="K343" i="18" s="1"/>
  <c r="W228" i="17"/>
  <c r="M343" i="18" s="1"/>
  <c r="V228" i="17"/>
  <c r="L343" i="18" s="1"/>
  <c r="V196" i="17"/>
  <c r="L310" i="18" s="1"/>
  <c r="W196" i="17"/>
  <c r="M310" i="18" s="1"/>
  <c r="U196" i="17"/>
  <c r="K310" i="18" s="1"/>
  <c r="X196" i="17"/>
  <c r="N310" i="18" s="1"/>
  <c r="U164" i="17"/>
  <c r="K272" i="18" s="1"/>
  <c r="X164" i="17"/>
  <c r="N272" i="18" s="1"/>
  <c r="V164" i="17"/>
  <c r="L272" i="18" s="1"/>
  <c r="X345" i="17"/>
  <c r="N470" i="18" s="1"/>
  <c r="V345" i="17"/>
  <c r="L470" i="18" s="1"/>
  <c r="W345" i="17"/>
  <c r="M470" i="18" s="1"/>
  <c r="U345" i="17"/>
  <c r="K470" i="18" s="1"/>
  <c r="U111" i="17"/>
  <c r="K217" i="18" s="1"/>
  <c r="X111" i="17"/>
  <c r="N217" i="18" s="1"/>
  <c r="V49" i="17"/>
  <c r="L153" i="18" s="1"/>
  <c r="U49" i="17"/>
  <c r="K153" i="18" s="1"/>
  <c r="W49" i="17"/>
  <c r="M153" i="18" s="1"/>
  <c r="X49" i="17"/>
  <c r="N153" i="18" s="1"/>
  <c r="U97" i="17"/>
  <c r="K203" i="18" s="1"/>
  <c r="X97" i="17"/>
  <c r="N203" i="18" s="1"/>
  <c r="V97" i="17"/>
  <c r="L203" i="18" s="1"/>
  <c r="W97" i="17"/>
  <c r="M203" i="18" s="1"/>
  <c r="W574" i="17"/>
  <c r="M711" i="18" s="1"/>
  <c r="V574" i="17"/>
  <c r="L711" i="18" s="1"/>
  <c r="U574" i="17"/>
  <c r="K711" i="18" s="1"/>
  <c r="X577" i="17"/>
  <c r="N714" i="18" s="1"/>
  <c r="W577" i="17"/>
  <c r="M714" i="18" s="1"/>
  <c r="V577" i="17"/>
  <c r="L714" i="18" s="1"/>
  <c r="U577" i="17"/>
  <c r="K714" i="18" s="1"/>
  <c r="U493" i="17"/>
  <c r="K627" i="18" s="1"/>
  <c r="W493" i="17"/>
  <c r="M627" i="18" s="1"/>
  <c r="X493" i="17"/>
  <c r="N627" i="18" s="1"/>
  <c r="X332" i="17"/>
  <c r="N455" i="18" s="1"/>
  <c r="W332" i="17"/>
  <c r="M455" i="18" s="1"/>
  <c r="V332" i="17"/>
  <c r="L455" i="18" s="1"/>
  <c r="U332" i="17"/>
  <c r="K455" i="18" s="1"/>
  <c r="X524" i="17"/>
  <c r="N659" i="18" s="1"/>
  <c r="W524" i="17"/>
  <c r="M659" i="18" s="1"/>
  <c r="U446" i="17"/>
  <c r="K576" i="18" s="1"/>
  <c r="V446" i="17"/>
  <c r="L576" i="18" s="1"/>
  <c r="X347" i="17"/>
  <c r="N472" i="18" s="1"/>
  <c r="V347" i="17"/>
  <c r="L472" i="18" s="1"/>
  <c r="W347" i="17"/>
  <c r="M472" i="18" s="1"/>
  <c r="U347" i="17"/>
  <c r="K472" i="18" s="1"/>
  <c r="V267" i="17"/>
  <c r="L385" i="18" s="1"/>
  <c r="X267" i="17"/>
  <c r="N385" i="18" s="1"/>
  <c r="U267" i="17"/>
  <c r="K385" i="18" s="1"/>
  <c r="V235" i="17"/>
  <c r="L350" i="18" s="1"/>
  <c r="U235" i="17"/>
  <c r="K350" i="18" s="1"/>
  <c r="X235" i="17"/>
  <c r="N350" i="18" s="1"/>
  <c r="V203" i="17"/>
  <c r="L317" i="18" s="1"/>
  <c r="W203" i="17"/>
  <c r="M317" i="18" s="1"/>
  <c r="U203" i="17"/>
  <c r="K317" i="18" s="1"/>
  <c r="W171" i="17"/>
  <c r="M279" i="18" s="1"/>
  <c r="V171" i="17"/>
  <c r="L279" i="18" s="1"/>
  <c r="U171" i="17"/>
  <c r="K279" i="18" s="1"/>
  <c r="W373" i="17"/>
  <c r="M499" i="18" s="1"/>
  <c r="V373" i="17"/>
  <c r="L499" i="18" s="1"/>
  <c r="X373" i="17"/>
  <c r="N499" i="18" s="1"/>
  <c r="U373" i="17"/>
  <c r="K499" i="18" s="1"/>
  <c r="X114" i="17"/>
  <c r="N220" i="18" s="1"/>
  <c r="U114" i="17"/>
  <c r="K220" i="18" s="1"/>
  <c r="W61" i="17"/>
  <c r="M165" i="18" s="1"/>
  <c r="X61" i="17"/>
  <c r="N165" i="18" s="1"/>
  <c r="U61" i="17"/>
  <c r="K165" i="18" s="1"/>
  <c r="V61" i="17"/>
  <c r="L165" i="18" s="1"/>
  <c r="U612" i="17"/>
  <c r="K751" i="18" s="1"/>
  <c r="X612" i="17"/>
  <c r="N751" i="18" s="1"/>
  <c r="W612" i="17"/>
  <c r="M751" i="18" s="1"/>
  <c r="V612" i="17"/>
  <c r="L751" i="18" s="1"/>
  <c r="V148" i="17"/>
  <c r="L255" i="18" s="1"/>
  <c r="X148" i="17"/>
  <c r="N255" i="18" s="1"/>
  <c r="U148" i="17"/>
  <c r="K255" i="18" s="1"/>
  <c r="W108" i="17"/>
  <c r="M214" i="18" s="1"/>
  <c r="X108" i="17"/>
  <c r="N214" i="18" s="1"/>
  <c r="U108" i="17"/>
  <c r="K214" i="18" s="1"/>
  <c r="X161" i="17"/>
  <c r="N269" i="18" s="1"/>
  <c r="V161" i="17"/>
  <c r="L269" i="18" s="1"/>
  <c r="W161" i="17"/>
  <c r="M269" i="18" s="1"/>
  <c r="X225" i="17"/>
  <c r="N340" i="18" s="1"/>
  <c r="U225" i="17"/>
  <c r="K340" i="18" s="1"/>
  <c r="W225" i="17"/>
  <c r="M340" i="18" s="1"/>
  <c r="X289" i="17"/>
  <c r="N408" i="18" s="1"/>
  <c r="W289" i="17"/>
  <c r="M408" i="18" s="1"/>
  <c r="V289" i="17"/>
  <c r="L408" i="18" s="1"/>
  <c r="V488" i="17"/>
  <c r="L622" i="18" s="1"/>
  <c r="W488" i="17"/>
  <c r="M622" i="18" s="1"/>
  <c r="X488" i="17"/>
  <c r="N622" i="18" s="1"/>
  <c r="U564" i="17"/>
  <c r="K701" i="18" s="1"/>
  <c r="W564" i="17"/>
  <c r="M701" i="18" s="1"/>
  <c r="X564" i="17"/>
  <c r="N701" i="18" s="1"/>
  <c r="V564" i="17"/>
  <c r="L701" i="18" s="1"/>
  <c r="X327" i="17"/>
  <c r="N450" i="18" s="1"/>
  <c r="U327" i="17"/>
  <c r="K450" i="18" s="1"/>
  <c r="V327" i="17"/>
  <c r="L450" i="18" s="1"/>
  <c r="X620" i="17"/>
  <c r="N759" i="18" s="1"/>
  <c r="W620" i="17"/>
  <c r="M759" i="18" s="1"/>
  <c r="U620" i="17"/>
  <c r="K759" i="18" s="1"/>
  <c r="V95" i="17"/>
  <c r="L201" i="18" s="1"/>
  <c r="X95" i="17"/>
  <c r="N201" i="18" s="1"/>
  <c r="W95" i="17"/>
  <c r="M201" i="18" s="1"/>
  <c r="V73" i="17"/>
  <c r="L178" i="18" s="1"/>
  <c r="W73" i="17"/>
  <c r="M178" i="18" s="1"/>
  <c r="X73" i="17"/>
  <c r="N178" i="18" s="1"/>
  <c r="W369" i="17"/>
  <c r="M495" i="18" s="1"/>
  <c r="U369" i="17"/>
  <c r="K495" i="18" s="1"/>
  <c r="V369" i="17"/>
  <c r="L495" i="18" s="1"/>
  <c r="X202" i="17"/>
  <c r="N316" i="18" s="1"/>
  <c r="V202" i="17"/>
  <c r="L316" i="18" s="1"/>
  <c r="X266" i="17"/>
  <c r="N384" i="18" s="1"/>
  <c r="V266" i="17"/>
  <c r="L384" i="18" s="1"/>
  <c r="W266" i="17"/>
  <c r="M384" i="18" s="1"/>
  <c r="U266" i="17"/>
  <c r="K384" i="18" s="1"/>
  <c r="V474" i="17"/>
  <c r="L607" i="18" s="1"/>
  <c r="U474" i="17"/>
  <c r="K607" i="18" s="1"/>
  <c r="V424" i="17"/>
  <c r="L552" i="18" s="1"/>
  <c r="W424" i="17"/>
  <c r="M552" i="18" s="1"/>
  <c r="X424" i="17"/>
  <c r="N552" i="18" s="1"/>
  <c r="U424" i="17"/>
  <c r="K552" i="18" s="1"/>
  <c r="W313" i="17"/>
  <c r="M436" i="18" s="1"/>
  <c r="V313" i="17"/>
  <c r="L436" i="18" s="1"/>
  <c r="U313" i="17"/>
  <c r="K436" i="18" s="1"/>
  <c r="V90" i="17"/>
  <c r="L196" i="18" s="1"/>
  <c r="X90" i="17"/>
  <c r="N196" i="18" s="1"/>
  <c r="U90" i="17"/>
  <c r="K196" i="18" s="1"/>
  <c r="W90" i="17"/>
  <c r="M196" i="18" s="1"/>
  <c r="W497" i="17"/>
  <c r="M631" i="18" s="1"/>
  <c r="U497" i="17"/>
  <c r="K631" i="18" s="1"/>
  <c r="V497" i="17"/>
  <c r="L631" i="18" s="1"/>
  <c r="X497" i="17"/>
  <c r="N631" i="18" s="1"/>
  <c r="W607" i="17"/>
  <c r="M746" i="18" s="1"/>
  <c r="U607" i="17"/>
  <c r="K746" i="18" s="1"/>
  <c r="X607" i="17"/>
  <c r="N746" i="18" s="1"/>
  <c r="U165" i="17"/>
  <c r="K273" i="18" s="1"/>
  <c r="X165" i="17"/>
  <c r="N273" i="18" s="1"/>
  <c r="V165" i="17"/>
  <c r="L273" i="18" s="1"/>
  <c r="W165" i="17"/>
  <c r="M273" i="18" s="1"/>
  <c r="V352" i="17"/>
  <c r="L477" i="18" s="1"/>
  <c r="U352" i="17"/>
  <c r="K477" i="18" s="1"/>
  <c r="X352" i="17"/>
  <c r="N477" i="18" s="1"/>
  <c r="W352" i="17"/>
  <c r="M477" i="18" s="1"/>
  <c r="U206" i="17"/>
  <c r="K320" i="18" s="1"/>
  <c r="W206" i="17"/>
  <c r="M320" i="18" s="1"/>
  <c r="X206" i="17"/>
  <c r="N320" i="18" s="1"/>
  <c r="V206" i="17"/>
  <c r="L320" i="18" s="1"/>
  <c r="U139" i="17"/>
  <c r="K246" i="18" s="1"/>
  <c r="X139" i="17"/>
  <c r="N246" i="18" s="1"/>
  <c r="W139" i="17"/>
  <c r="M246" i="18" s="1"/>
  <c r="X230" i="17"/>
  <c r="N345" i="18" s="1"/>
  <c r="V230" i="17"/>
  <c r="L345" i="18" s="1"/>
  <c r="W586" i="17"/>
  <c r="M724" i="18" s="1"/>
  <c r="V586" i="17"/>
  <c r="L724" i="18" s="1"/>
  <c r="X586" i="17"/>
  <c r="N724" i="18" s="1"/>
  <c r="U586" i="17"/>
  <c r="K724" i="18" s="1"/>
  <c r="U221" i="17"/>
  <c r="K336" i="18" s="1"/>
  <c r="X221" i="17"/>
  <c r="N336" i="18" s="1"/>
  <c r="V221" i="17"/>
  <c r="L336" i="18" s="1"/>
  <c r="U319" i="17"/>
  <c r="K442" i="18" s="1"/>
  <c r="X319" i="17"/>
  <c r="N442" i="18" s="1"/>
  <c r="W319" i="17"/>
  <c r="M442" i="18" s="1"/>
  <c r="V319" i="17"/>
  <c r="L442" i="18" s="1"/>
  <c r="W396" i="17"/>
  <c r="M522" i="18" s="1"/>
  <c r="U396" i="17"/>
  <c r="K522" i="18" s="1"/>
  <c r="V390" i="17"/>
  <c r="L516" i="18" s="1"/>
  <c r="W390" i="17"/>
  <c r="M516" i="18" s="1"/>
  <c r="W527" i="17"/>
  <c r="M662" i="18" s="1"/>
  <c r="X527" i="17"/>
  <c r="N662" i="18" s="1"/>
  <c r="U527" i="17"/>
  <c r="K662" i="18" s="1"/>
  <c r="V579" i="17"/>
  <c r="L716" i="18" s="1"/>
  <c r="W579" i="17"/>
  <c r="M716" i="18" s="1"/>
  <c r="X579" i="17"/>
  <c r="N716" i="18" s="1"/>
  <c r="V439" i="17"/>
  <c r="L569" i="18" s="1"/>
  <c r="W439" i="17"/>
  <c r="M569" i="18" s="1"/>
  <c r="U439" i="17"/>
  <c r="K569" i="18" s="1"/>
  <c r="X439" i="17"/>
  <c r="N569" i="18" s="1"/>
  <c r="V256" i="17"/>
  <c r="L374" i="18" s="1"/>
  <c r="X256" i="17"/>
  <c r="N374" i="18" s="1"/>
  <c r="W256" i="17"/>
  <c r="M374" i="18" s="1"/>
  <c r="U192" i="17"/>
  <c r="K306" i="18" s="1"/>
  <c r="X192" i="17"/>
  <c r="N306" i="18" s="1"/>
  <c r="W192" i="17"/>
  <c r="M306" i="18" s="1"/>
  <c r="V192" i="17"/>
  <c r="L306" i="18" s="1"/>
  <c r="U303" i="17"/>
  <c r="K423" i="18" s="1"/>
  <c r="W303" i="17"/>
  <c r="M423" i="18" s="1"/>
  <c r="X303" i="17"/>
  <c r="N423" i="18" s="1"/>
  <c r="W42" i="17"/>
  <c r="M146" i="18" s="1"/>
  <c r="V42" i="17"/>
  <c r="L146" i="18" s="1"/>
  <c r="U42" i="17"/>
  <c r="K146" i="18" s="1"/>
  <c r="X42" i="17"/>
  <c r="N146" i="18" s="1"/>
  <c r="X348" i="17"/>
  <c r="N473" i="18" s="1"/>
  <c r="V348" i="17"/>
  <c r="L473" i="18" s="1"/>
  <c r="W348" i="17"/>
  <c r="M473" i="18" s="1"/>
  <c r="U517" i="17"/>
  <c r="K651" i="18" s="1"/>
  <c r="W517" i="17"/>
  <c r="M651" i="18" s="1"/>
  <c r="V517" i="17"/>
  <c r="L651" i="18" s="1"/>
  <c r="X517" i="17"/>
  <c r="N651" i="18" s="1"/>
  <c r="X324" i="17"/>
  <c r="N447" i="18" s="1"/>
  <c r="W324" i="17"/>
  <c r="M447" i="18" s="1"/>
  <c r="U324" i="17"/>
  <c r="K447" i="18" s="1"/>
  <c r="V324" i="17"/>
  <c r="L447" i="18" s="1"/>
  <c r="U464" i="17"/>
  <c r="K596" i="18" s="1"/>
  <c r="V464" i="17"/>
  <c r="L596" i="18" s="1"/>
  <c r="W464" i="17"/>
  <c r="M596" i="18" s="1"/>
  <c r="X464" i="17"/>
  <c r="N596" i="18" s="1"/>
  <c r="W247" i="17"/>
  <c r="M365" i="18" s="1"/>
  <c r="V247" i="17"/>
  <c r="L365" i="18" s="1"/>
  <c r="U183" i="17"/>
  <c r="K292" i="18" s="1"/>
  <c r="W183" i="17"/>
  <c r="M292" i="18" s="1"/>
  <c r="W126" i="17"/>
  <c r="M232" i="18" s="1"/>
  <c r="X126" i="17"/>
  <c r="N232" i="18" s="1"/>
  <c r="X84" i="17"/>
  <c r="N189" i="18" s="1"/>
  <c r="V84" i="17"/>
  <c r="L189" i="18" s="1"/>
  <c r="W84" i="17"/>
  <c r="M189" i="18" s="1"/>
  <c r="U84" i="17"/>
  <c r="K189" i="18" s="1"/>
  <c r="U69" i="17"/>
  <c r="K174" i="18" s="1"/>
  <c r="W69" i="17"/>
  <c r="M174" i="18" s="1"/>
  <c r="V69" i="17"/>
  <c r="L174" i="18" s="1"/>
  <c r="X69" i="17"/>
  <c r="N174" i="18" s="1"/>
  <c r="X201" i="17"/>
  <c r="N315" i="18" s="1"/>
  <c r="W201" i="17"/>
  <c r="M315" i="18" s="1"/>
  <c r="U201" i="17"/>
  <c r="K315" i="18" s="1"/>
  <c r="V310" i="17"/>
  <c r="L430" i="18" s="1"/>
  <c r="X310" i="17"/>
  <c r="N430" i="18" s="1"/>
  <c r="U310" i="17"/>
  <c r="K430" i="18" s="1"/>
  <c r="W310" i="17"/>
  <c r="M430" i="18" s="1"/>
  <c r="V307" i="17"/>
  <c r="L427" i="18" s="1"/>
  <c r="X307" i="17"/>
  <c r="N427" i="18" s="1"/>
  <c r="W445" i="17"/>
  <c r="M575" i="18" s="1"/>
  <c r="X445" i="17"/>
  <c r="N575" i="18" s="1"/>
  <c r="V445" i="17"/>
  <c r="L575" i="18" s="1"/>
  <c r="U445" i="17"/>
  <c r="K575" i="18" s="1"/>
  <c r="X210" i="17"/>
  <c r="N324" i="18" s="1"/>
  <c r="U210" i="17"/>
  <c r="K324" i="18" s="1"/>
  <c r="W210" i="17"/>
  <c r="M324" i="18" s="1"/>
  <c r="U571" i="17"/>
  <c r="K708" i="18" s="1"/>
  <c r="V571" i="17"/>
  <c r="L708" i="18" s="1"/>
  <c r="U546" i="17"/>
  <c r="K682" i="18" s="1"/>
  <c r="V546" i="17"/>
  <c r="L682" i="18" s="1"/>
  <c r="W546" i="17"/>
  <c r="M682" i="18" s="1"/>
  <c r="X546" i="17"/>
  <c r="N682" i="18" s="1"/>
  <c r="U451" i="17"/>
  <c r="K583" i="18" s="1"/>
  <c r="W451" i="17"/>
  <c r="M583" i="18" s="1"/>
  <c r="V451" i="17"/>
  <c r="L583" i="18" s="1"/>
  <c r="X451" i="17"/>
  <c r="N583" i="18" s="1"/>
  <c r="W301" i="17"/>
  <c r="M421" i="18" s="1"/>
  <c r="U301" i="17"/>
  <c r="K421" i="18" s="1"/>
  <c r="V301" i="17"/>
  <c r="L421" i="18" s="1"/>
  <c r="U335" i="17"/>
  <c r="K458" i="18" s="1"/>
  <c r="X335" i="17"/>
  <c r="N458" i="18" s="1"/>
  <c r="V335" i="17"/>
  <c r="L458" i="18" s="1"/>
  <c r="X121" i="17"/>
  <c r="N227" i="18" s="1"/>
  <c r="U121" i="17"/>
  <c r="K227" i="18" s="1"/>
  <c r="V121" i="17"/>
  <c r="L227" i="18" s="1"/>
  <c r="W121" i="17"/>
  <c r="M227" i="18" s="1"/>
  <c r="W610" i="17"/>
  <c r="M749" i="18" s="1"/>
  <c r="X610" i="17"/>
  <c r="N749" i="18" s="1"/>
  <c r="V610" i="17"/>
  <c r="L749" i="18" s="1"/>
  <c r="V182" i="17"/>
  <c r="L291" i="18" s="1"/>
  <c r="W182" i="17"/>
  <c r="M291" i="18" s="1"/>
  <c r="X182" i="17"/>
  <c r="N291" i="18" s="1"/>
  <c r="W530" i="17"/>
  <c r="M665" i="18" s="1"/>
  <c r="X530" i="17"/>
  <c r="N665" i="18" s="1"/>
  <c r="U530" i="17"/>
  <c r="K665" i="18" s="1"/>
  <c r="V530" i="17"/>
  <c r="L665" i="18" s="1"/>
  <c r="U173" i="17"/>
  <c r="K281" i="18" s="1"/>
  <c r="W173" i="17"/>
  <c r="M281" i="18" s="1"/>
  <c r="X173" i="17"/>
  <c r="N281" i="18" s="1"/>
  <c r="V173" i="17"/>
  <c r="L281" i="18" s="1"/>
  <c r="U512" i="17"/>
  <c r="K646" i="18" s="1"/>
  <c r="W512" i="17"/>
  <c r="M646" i="18" s="1"/>
  <c r="X512" i="17"/>
  <c r="N646" i="18" s="1"/>
  <c r="V512" i="17"/>
  <c r="L646" i="18" s="1"/>
  <c r="X435" i="17"/>
  <c r="N565" i="18" s="1"/>
  <c r="U435" i="17"/>
  <c r="K565" i="18" s="1"/>
  <c r="V79" i="17"/>
  <c r="L184" i="18" s="1"/>
  <c r="W79" i="17"/>
  <c r="M184" i="18" s="1"/>
  <c r="W64" i="17"/>
  <c r="M168" i="18" s="1"/>
  <c r="U64" i="17"/>
  <c r="K168" i="18" s="1"/>
  <c r="X64" i="17"/>
  <c r="N168" i="18" s="1"/>
  <c r="V64" i="17"/>
  <c r="L168" i="18" s="1"/>
  <c r="V563" i="17"/>
  <c r="L700" i="18" s="1"/>
  <c r="U563" i="17"/>
  <c r="K700" i="18" s="1"/>
  <c r="W415" i="17"/>
  <c r="M543" i="18" s="1"/>
  <c r="V415" i="17"/>
  <c r="L543" i="18" s="1"/>
  <c r="X415" i="17"/>
  <c r="N543" i="18" s="1"/>
  <c r="X268" i="17"/>
  <c r="N386" i="18" s="1"/>
  <c r="V268" i="17"/>
  <c r="L386" i="18" s="1"/>
  <c r="W268" i="17"/>
  <c r="M386" i="18" s="1"/>
  <c r="V204" i="17"/>
  <c r="L318" i="18" s="1"/>
  <c r="W204" i="17"/>
  <c r="M318" i="18" s="1"/>
  <c r="U204" i="17"/>
  <c r="K318" i="18" s="1"/>
  <c r="X204" i="17"/>
  <c r="N318" i="18" s="1"/>
  <c r="V377" i="17"/>
  <c r="L503" i="18" s="1"/>
  <c r="W377" i="17"/>
  <c r="M503" i="18" s="1"/>
  <c r="X377" i="17"/>
  <c r="N503" i="18" s="1"/>
  <c r="U81" i="17"/>
  <c r="K186" i="18" s="1"/>
  <c r="X81" i="17"/>
  <c r="N186" i="18" s="1"/>
  <c r="V81" i="17"/>
  <c r="L186" i="18" s="1"/>
  <c r="U71" i="17"/>
  <c r="K176" i="18" s="1"/>
  <c r="W71" i="17"/>
  <c r="M176" i="18" s="1"/>
  <c r="X71" i="17"/>
  <c r="N176" i="18" s="1"/>
  <c r="V71" i="17"/>
  <c r="L176" i="18" s="1"/>
  <c r="W315" i="17"/>
  <c r="M438" i="18" s="1"/>
  <c r="U315" i="17"/>
  <c r="K438" i="18" s="1"/>
  <c r="X315" i="17"/>
  <c r="N438" i="18" s="1"/>
  <c r="V428" i="17"/>
  <c r="L556" i="18" s="1"/>
  <c r="X428" i="17"/>
  <c r="N556" i="18" s="1"/>
  <c r="W428" i="17"/>
  <c r="M556" i="18" s="1"/>
  <c r="U428" i="17"/>
  <c r="K556" i="18" s="1"/>
  <c r="X476" i="17"/>
  <c r="N609" i="18" s="1"/>
  <c r="V476" i="17"/>
  <c r="L609" i="18" s="1"/>
  <c r="W476" i="17"/>
  <c r="M609" i="18" s="1"/>
  <c r="V259" i="17"/>
  <c r="L377" i="18" s="1"/>
  <c r="U259" i="17"/>
  <c r="K377" i="18" s="1"/>
  <c r="X211" i="17"/>
  <c r="N325" i="18" s="1"/>
  <c r="U211" i="17"/>
  <c r="K325" i="18" s="1"/>
  <c r="W302" i="17"/>
  <c r="M422" i="18" s="1"/>
  <c r="X302" i="17"/>
  <c r="N422" i="18" s="1"/>
  <c r="V302" i="17"/>
  <c r="L422" i="18" s="1"/>
  <c r="U302" i="17"/>
  <c r="K422" i="18" s="1"/>
  <c r="W299" i="17"/>
  <c r="M419" i="18" s="1"/>
  <c r="X299" i="17"/>
  <c r="N419" i="18" s="1"/>
  <c r="W124" i="17"/>
  <c r="M230" i="18" s="1"/>
  <c r="X124" i="17"/>
  <c r="N230" i="18" s="1"/>
  <c r="U124" i="17"/>
  <c r="K230" i="18" s="1"/>
  <c r="U241" i="17"/>
  <c r="K358" i="18" s="1"/>
  <c r="X241" i="17"/>
  <c r="N358" i="18" s="1"/>
  <c r="V241" i="17"/>
  <c r="L358" i="18" s="1"/>
  <c r="X520" i="17"/>
  <c r="N654" i="18" s="1"/>
  <c r="W520" i="17"/>
  <c r="M654" i="18" s="1"/>
  <c r="V520" i="17"/>
  <c r="L654" i="18" s="1"/>
  <c r="X566" i="17"/>
  <c r="N703" i="18" s="1"/>
  <c r="W566" i="17"/>
  <c r="M703" i="18" s="1"/>
  <c r="V566" i="17"/>
  <c r="L703" i="18" s="1"/>
  <c r="U566" i="17"/>
  <c r="K703" i="18" s="1"/>
  <c r="W418" i="17"/>
  <c r="M546" i="18" s="1"/>
  <c r="V418" i="17"/>
  <c r="L546" i="18" s="1"/>
  <c r="X418" i="17"/>
  <c r="N546" i="18" s="1"/>
  <c r="W154" i="17"/>
  <c r="M262" i="18" s="1"/>
  <c r="X154" i="17"/>
  <c r="N262" i="18" s="1"/>
  <c r="V154" i="17"/>
  <c r="L262" i="18" s="1"/>
  <c r="U107" i="17"/>
  <c r="K213" i="18" s="1"/>
  <c r="V107" i="17"/>
  <c r="L213" i="18" s="1"/>
  <c r="X107" i="17"/>
  <c r="N213" i="18" s="1"/>
  <c r="W107" i="17"/>
  <c r="M213" i="18" s="1"/>
  <c r="U541" i="17"/>
  <c r="K677" i="18" s="1"/>
  <c r="V541" i="17"/>
  <c r="L677" i="18" s="1"/>
  <c r="W435" i="17"/>
  <c r="M565" i="18" s="1"/>
  <c r="U79" i="17"/>
  <c r="K184" i="18" s="1"/>
  <c r="W111" i="17"/>
  <c r="M217" i="18" s="1"/>
  <c r="X259" i="17"/>
  <c r="N377" i="18" s="1"/>
  <c r="V211" i="17"/>
  <c r="L325" i="18" s="1"/>
  <c r="V124" i="17"/>
  <c r="L230" i="18" s="1"/>
  <c r="U307" i="17"/>
  <c r="K427" i="18" s="1"/>
  <c r="W350" i="17"/>
  <c r="M475" i="18" s="1"/>
  <c r="V396" i="17"/>
  <c r="L522" i="18" s="1"/>
  <c r="V114" i="17"/>
  <c r="L220" i="18" s="1"/>
  <c r="V210" i="17"/>
  <c r="L324" i="18" s="1"/>
  <c r="V108" i="17"/>
  <c r="L214" i="18" s="1"/>
  <c r="W571" i="17"/>
  <c r="M708" i="18" s="1"/>
  <c r="W81" i="17"/>
  <c r="M186" i="18" s="1"/>
  <c r="V299" i="17"/>
  <c r="L419" i="18" s="1"/>
  <c r="W202" i="17"/>
  <c r="M316" i="18" s="1"/>
  <c r="U565" i="17"/>
  <c r="K702" i="18" s="1"/>
  <c r="W563" i="17"/>
  <c r="M700" i="18" s="1"/>
  <c r="U348" i="17"/>
  <c r="K473" i="18" s="1"/>
  <c r="W235" i="17"/>
  <c r="M350" i="18" s="1"/>
  <c r="V607" i="17"/>
  <c r="L746" i="18" s="1"/>
  <c r="X183" i="17"/>
  <c r="N292" i="18" s="1"/>
  <c r="U106" i="17"/>
  <c r="K212" i="18" s="1"/>
  <c r="V106" i="17"/>
  <c r="L212" i="18" s="1"/>
  <c r="X260" i="17"/>
  <c r="N378" i="18" s="1"/>
  <c r="V111" i="17"/>
  <c r="L217" i="18" s="1"/>
  <c r="V524" i="17"/>
  <c r="L659" i="18" s="1"/>
  <c r="X446" i="17"/>
  <c r="N576" i="18" s="1"/>
  <c r="X502" i="17"/>
  <c r="N636" i="18" s="1"/>
  <c r="X247" i="17"/>
  <c r="N365" i="18" s="1"/>
  <c r="W327" i="17"/>
  <c r="M450" i="18" s="1"/>
  <c r="U95" i="17"/>
  <c r="K201" i="18" s="1"/>
  <c r="X571" i="17"/>
  <c r="N708" i="18" s="1"/>
  <c r="U67" i="17"/>
  <c r="K171" i="18" s="1"/>
  <c r="X203" i="17"/>
  <c r="N317" i="18" s="1"/>
  <c r="V303" i="17"/>
  <c r="L423" i="18" s="1"/>
  <c r="V435" i="17"/>
  <c r="L565" i="18" s="1"/>
  <c r="V527" i="17"/>
  <c r="L662" i="18" s="1"/>
  <c r="W335" i="17"/>
  <c r="M458" i="18" s="1"/>
  <c r="U610" i="17"/>
  <c r="K749" i="18" s="1"/>
  <c r="X313" i="17"/>
  <c r="N436" i="18" s="1"/>
  <c r="V183" i="17"/>
  <c r="L292" i="18" s="1"/>
  <c r="W148" i="17"/>
  <c r="M255" i="18" s="1"/>
  <c r="V611" i="17"/>
  <c r="L750" i="18" s="1"/>
  <c r="W611" i="17"/>
  <c r="M750" i="18" s="1"/>
  <c r="U181" i="17"/>
  <c r="K290" i="18" s="1"/>
  <c r="X181" i="17"/>
  <c r="N290" i="18" s="1"/>
  <c r="V181" i="17"/>
  <c r="L290" i="18" s="1"/>
  <c r="V128" i="17"/>
  <c r="L234" i="18" s="1"/>
  <c r="X128" i="17"/>
  <c r="N234" i="18" s="1"/>
  <c r="U128" i="17"/>
  <c r="K234" i="18" s="1"/>
  <c r="U423" i="17"/>
  <c r="K551" i="18" s="1"/>
  <c r="X423" i="17"/>
  <c r="N551" i="18" s="1"/>
  <c r="V423" i="17"/>
  <c r="L551" i="18" s="1"/>
  <c r="W423" i="17"/>
  <c r="M551" i="18" s="1"/>
  <c r="U100" i="17"/>
  <c r="K206" i="18" s="1"/>
  <c r="W100" i="17"/>
  <c r="M206" i="18" s="1"/>
  <c r="U229" i="17"/>
  <c r="K344" i="18" s="1"/>
  <c r="X229" i="17"/>
  <c r="N344" i="18" s="1"/>
  <c r="W229" i="17"/>
  <c r="M344" i="18" s="1"/>
  <c r="V229" i="17"/>
  <c r="L344" i="18" s="1"/>
  <c r="V618" i="17"/>
  <c r="L757" i="18" s="1"/>
  <c r="X618" i="17"/>
  <c r="N757" i="18" s="1"/>
  <c r="W618" i="17"/>
  <c r="M757" i="18" s="1"/>
  <c r="U618" i="17"/>
  <c r="K757" i="18" s="1"/>
  <c r="U613" i="17"/>
  <c r="K752" i="18" s="1"/>
  <c r="X613" i="17"/>
  <c r="N752" i="18" s="1"/>
  <c r="W613" i="17"/>
  <c r="M752" i="18" s="1"/>
  <c r="V613" i="17"/>
  <c r="L752" i="18" s="1"/>
  <c r="V385" i="17"/>
  <c r="L511" i="18" s="1"/>
  <c r="X385" i="17"/>
  <c r="N511" i="18" s="1"/>
  <c r="U385" i="17"/>
  <c r="K511" i="18" s="1"/>
  <c r="W385" i="17"/>
  <c r="M511" i="18" s="1"/>
  <c r="W322" i="17"/>
  <c r="M445" i="18" s="1"/>
  <c r="U322" i="17"/>
  <c r="K445" i="18" s="1"/>
  <c r="X322" i="17"/>
  <c r="N445" i="18" s="1"/>
  <c r="V322" i="17"/>
  <c r="L445" i="18" s="1"/>
  <c r="W605" i="17"/>
  <c r="M744" i="18" s="1"/>
  <c r="X605" i="17"/>
  <c r="N744" i="18" s="1"/>
  <c r="V605" i="17"/>
  <c r="L744" i="18" s="1"/>
  <c r="U605" i="17"/>
  <c r="K744" i="18" s="1"/>
  <c r="W57" i="17"/>
  <c r="M161" i="18" s="1"/>
  <c r="X57" i="17"/>
  <c r="N161" i="18" s="1"/>
  <c r="V57" i="17"/>
  <c r="L161" i="18" s="1"/>
  <c r="U57" i="17"/>
  <c r="K161" i="18" s="1"/>
  <c r="U198" i="17"/>
  <c r="K312" i="18" s="1"/>
  <c r="W198" i="17"/>
  <c r="M312" i="18" s="1"/>
  <c r="V198" i="17"/>
  <c r="L312" i="18" s="1"/>
  <c r="X198" i="17"/>
  <c r="N312" i="18" s="1"/>
  <c r="W458" i="17"/>
  <c r="M590" i="18" s="1"/>
  <c r="V458" i="17"/>
  <c r="L590" i="18" s="1"/>
  <c r="X458" i="17"/>
  <c r="N590" i="18" s="1"/>
  <c r="U458" i="17"/>
  <c r="K590" i="18" s="1"/>
  <c r="V589" i="17"/>
  <c r="L727" i="18" s="1"/>
  <c r="U589" i="17"/>
  <c r="K727" i="18" s="1"/>
  <c r="W589" i="17"/>
  <c r="M727" i="18" s="1"/>
  <c r="W599" i="17"/>
  <c r="M737" i="18" s="1"/>
  <c r="X599" i="17"/>
  <c r="N737" i="18" s="1"/>
  <c r="U599" i="17"/>
  <c r="K737" i="18" s="1"/>
  <c r="V599" i="17"/>
  <c r="L737" i="18" s="1"/>
  <c r="X120" i="17"/>
  <c r="N226" i="18" s="1"/>
  <c r="U120" i="17"/>
  <c r="K226" i="18" s="1"/>
  <c r="V120" i="17"/>
  <c r="L226" i="18" s="1"/>
  <c r="W120" i="17"/>
  <c r="M226" i="18" s="1"/>
  <c r="V253" i="17"/>
  <c r="L371" i="18" s="1"/>
  <c r="U253" i="17"/>
  <c r="K371" i="18" s="1"/>
  <c r="W253" i="17"/>
  <c r="M371" i="18" s="1"/>
  <c r="X253" i="17"/>
  <c r="N371" i="18" s="1"/>
  <c r="X548" i="17"/>
  <c r="N684" i="18" s="1"/>
  <c r="U548" i="17"/>
  <c r="K684" i="18" s="1"/>
  <c r="V548" i="17"/>
  <c r="L684" i="18" s="1"/>
  <c r="W548" i="17"/>
  <c r="M684" i="18" s="1"/>
  <c r="W414" i="17"/>
  <c r="M542" i="18" s="1"/>
  <c r="U414" i="17"/>
  <c r="K542" i="18" s="1"/>
  <c r="X414" i="17"/>
  <c r="N542" i="18" s="1"/>
  <c r="X96" i="17"/>
  <c r="N202" i="18" s="1"/>
  <c r="U96" i="17"/>
  <c r="K202" i="18" s="1"/>
  <c r="W96" i="17"/>
  <c r="M202" i="18" s="1"/>
  <c r="V59" i="17"/>
  <c r="L163" i="18" s="1"/>
  <c r="U59" i="17"/>
  <c r="K163" i="18" s="1"/>
  <c r="W59" i="17"/>
  <c r="M163" i="18" s="1"/>
  <c r="U52" i="17"/>
  <c r="K156" i="18" s="1"/>
  <c r="W52" i="17"/>
  <c r="M156" i="18" s="1"/>
  <c r="V52" i="17"/>
  <c r="L156" i="18" s="1"/>
  <c r="W138" i="17"/>
  <c r="M245" i="18" s="1"/>
  <c r="U138" i="17"/>
  <c r="K245" i="18" s="1"/>
  <c r="W562" i="17"/>
  <c r="M699" i="18" s="1"/>
  <c r="X562" i="17"/>
  <c r="N699" i="18" s="1"/>
  <c r="V549" i="17"/>
  <c r="L685" i="18" s="1"/>
  <c r="W549" i="17"/>
  <c r="M685" i="18" s="1"/>
  <c r="U479" i="17"/>
  <c r="K612" i="18" s="1"/>
  <c r="W479" i="17"/>
  <c r="M612" i="18" s="1"/>
  <c r="X479" i="17"/>
  <c r="N612" i="18" s="1"/>
  <c r="X318" i="17"/>
  <c r="N441" i="18" s="1"/>
  <c r="V318" i="17"/>
  <c r="L441" i="18" s="1"/>
  <c r="W318" i="17"/>
  <c r="M441" i="18" s="1"/>
  <c r="V452" i="17"/>
  <c r="L584" i="18" s="1"/>
  <c r="X452" i="17"/>
  <c r="N584" i="18" s="1"/>
  <c r="W452" i="17"/>
  <c r="M584" i="18" s="1"/>
  <c r="X200" i="17"/>
  <c r="N314" i="18" s="1"/>
  <c r="W200" i="17"/>
  <c r="M314" i="18" s="1"/>
  <c r="W168" i="17"/>
  <c r="M276" i="18" s="1"/>
  <c r="X168" i="17"/>
  <c r="N276" i="18" s="1"/>
  <c r="U168" i="17"/>
  <c r="K276" i="18" s="1"/>
  <c r="V361" i="17"/>
  <c r="L486" i="18" s="1"/>
  <c r="X361" i="17"/>
  <c r="N486" i="18" s="1"/>
  <c r="W361" i="17"/>
  <c r="M486" i="18" s="1"/>
  <c r="U115" i="17"/>
  <c r="K221" i="18" s="1"/>
  <c r="V115" i="17"/>
  <c r="L221" i="18" s="1"/>
  <c r="X115" i="17"/>
  <c r="N221" i="18" s="1"/>
  <c r="W65" i="17"/>
  <c r="M169" i="18" s="1"/>
  <c r="V65" i="17"/>
  <c r="L169" i="18" s="1"/>
  <c r="U65" i="17"/>
  <c r="K169" i="18" s="1"/>
  <c r="X65" i="17"/>
  <c r="N169" i="18" s="1"/>
  <c r="X89" i="17"/>
  <c r="N195" i="18" s="1"/>
  <c r="V89" i="17"/>
  <c r="L195" i="18" s="1"/>
  <c r="W89" i="17"/>
  <c r="M195" i="18" s="1"/>
  <c r="U89" i="17"/>
  <c r="K195" i="18" s="1"/>
  <c r="U593" i="17"/>
  <c r="K731" i="18" s="1"/>
  <c r="W593" i="17"/>
  <c r="M731" i="18" s="1"/>
  <c r="V593" i="17"/>
  <c r="L731" i="18" s="1"/>
  <c r="W501" i="17"/>
  <c r="M635" i="18" s="1"/>
  <c r="V501" i="17"/>
  <c r="L635" i="18" s="1"/>
  <c r="X501" i="17"/>
  <c r="N635" i="18" s="1"/>
  <c r="U501" i="17"/>
  <c r="K635" i="18" s="1"/>
  <c r="W340" i="17"/>
  <c r="M463" i="18" s="1"/>
  <c r="V340" i="17"/>
  <c r="L463" i="18" s="1"/>
  <c r="U340" i="17"/>
  <c r="K463" i="18" s="1"/>
  <c r="V239" i="17"/>
  <c r="L356" i="18" s="1"/>
  <c r="U239" i="17"/>
  <c r="K356" i="18" s="1"/>
  <c r="W207" i="17"/>
  <c r="M321" i="18" s="1"/>
  <c r="X207" i="17"/>
  <c r="N321" i="18" s="1"/>
  <c r="U175" i="17"/>
  <c r="K283" i="18" s="1"/>
  <c r="X175" i="17"/>
  <c r="N283" i="18" s="1"/>
  <c r="W175" i="17"/>
  <c r="M283" i="18" s="1"/>
  <c r="V389" i="17"/>
  <c r="L515" i="18" s="1"/>
  <c r="W389" i="17"/>
  <c r="M515" i="18" s="1"/>
  <c r="W118" i="17"/>
  <c r="M224" i="18" s="1"/>
  <c r="U118" i="17"/>
  <c r="K224" i="18" s="1"/>
  <c r="V77" i="17"/>
  <c r="L182" i="18" s="1"/>
  <c r="U77" i="17"/>
  <c r="K182" i="18" s="1"/>
  <c r="X77" i="17"/>
  <c r="N182" i="18" s="1"/>
  <c r="V616" i="17"/>
  <c r="L755" i="18" s="1"/>
  <c r="W616" i="17"/>
  <c r="M755" i="18" s="1"/>
  <c r="V376" i="17"/>
  <c r="L502" i="18" s="1"/>
  <c r="U376" i="17"/>
  <c r="K502" i="18" s="1"/>
  <c r="W376" i="17"/>
  <c r="M502" i="18" s="1"/>
  <c r="X459" i="17"/>
  <c r="N591" i="18" s="1"/>
  <c r="V459" i="17"/>
  <c r="L591" i="18" s="1"/>
  <c r="V433" i="17"/>
  <c r="L563" i="18" s="1"/>
  <c r="X433" i="17"/>
  <c r="N563" i="18" s="1"/>
  <c r="W433" i="17"/>
  <c r="M563" i="18" s="1"/>
  <c r="U433" i="17"/>
  <c r="K563" i="18" s="1"/>
  <c r="W217" i="17"/>
  <c r="M331" i="18" s="1"/>
  <c r="U217" i="17"/>
  <c r="K331" i="18" s="1"/>
  <c r="V281" i="17"/>
  <c r="L400" i="18" s="1"/>
  <c r="U281" i="17"/>
  <c r="K400" i="18" s="1"/>
  <c r="U470" i="17"/>
  <c r="K603" i="18" s="1"/>
  <c r="V470" i="17"/>
  <c r="L603" i="18" s="1"/>
  <c r="W470" i="17"/>
  <c r="M603" i="18" s="1"/>
  <c r="X344" i="17"/>
  <c r="N469" i="18" s="1"/>
  <c r="V344" i="17"/>
  <c r="L469" i="18" s="1"/>
  <c r="W344" i="17"/>
  <c r="M469" i="18" s="1"/>
  <c r="W311" i="17"/>
  <c r="M431" i="18" s="1"/>
  <c r="U311" i="17"/>
  <c r="K431" i="18" s="1"/>
  <c r="W140" i="17"/>
  <c r="M247" i="18" s="1"/>
  <c r="V140" i="17"/>
  <c r="L247" i="18" s="1"/>
  <c r="X140" i="17"/>
  <c r="N247" i="18" s="1"/>
  <c r="V41" i="17"/>
  <c r="L145" i="18" s="1"/>
  <c r="X41" i="17"/>
  <c r="N145" i="18" s="1"/>
  <c r="V305" i="17"/>
  <c r="L425" i="18" s="1"/>
  <c r="W305" i="17"/>
  <c r="M425" i="18" s="1"/>
  <c r="W194" i="17"/>
  <c r="M308" i="18" s="1"/>
  <c r="X194" i="17"/>
  <c r="N308" i="18" s="1"/>
  <c r="U258" i="17"/>
  <c r="K376" i="18" s="1"/>
  <c r="X258" i="17"/>
  <c r="N376" i="18" s="1"/>
  <c r="V258" i="17"/>
  <c r="L376" i="18" s="1"/>
  <c r="V444" i="17"/>
  <c r="L574" i="18" s="1"/>
  <c r="U444" i="17"/>
  <c r="K574" i="18" s="1"/>
  <c r="X444" i="17"/>
  <c r="N574" i="18" s="1"/>
  <c r="U330" i="17"/>
  <c r="K453" i="18" s="1"/>
  <c r="W330" i="17"/>
  <c r="M453" i="18" s="1"/>
  <c r="X330" i="17"/>
  <c r="N453" i="18" s="1"/>
  <c r="V573" i="17"/>
  <c r="L710" i="18" s="1"/>
  <c r="U573" i="17"/>
  <c r="K710" i="18" s="1"/>
  <c r="V48" i="17"/>
  <c r="L152" i="18" s="1"/>
  <c r="U48" i="17"/>
  <c r="K152" i="18" s="1"/>
  <c r="W585" i="17"/>
  <c r="M723" i="18" s="1"/>
  <c r="U585" i="17"/>
  <c r="K723" i="18" s="1"/>
  <c r="X585" i="17"/>
  <c r="N723" i="18" s="1"/>
  <c r="V585" i="17"/>
  <c r="L723" i="18" s="1"/>
  <c r="U515" i="17"/>
  <c r="K649" i="18" s="1"/>
  <c r="V515" i="17"/>
  <c r="L649" i="18" s="1"/>
  <c r="W515" i="17"/>
  <c r="M649" i="18" s="1"/>
  <c r="W529" i="17"/>
  <c r="M664" i="18" s="1"/>
  <c r="X529" i="17"/>
  <c r="N664" i="18" s="1"/>
  <c r="U529" i="17"/>
  <c r="K664" i="18" s="1"/>
  <c r="V529" i="17"/>
  <c r="L664" i="18" s="1"/>
  <c r="U78" i="17"/>
  <c r="K183" i="18" s="1"/>
  <c r="W78" i="17"/>
  <c r="M183" i="18" s="1"/>
  <c r="X78" i="17"/>
  <c r="N183" i="18" s="1"/>
  <c r="U615" i="17"/>
  <c r="K754" i="18" s="1"/>
  <c r="X615" i="17"/>
  <c r="N754" i="18" s="1"/>
  <c r="V615" i="17"/>
  <c r="L754" i="18" s="1"/>
  <c r="W615" i="17"/>
  <c r="M754" i="18" s="1"/>
  <c r="U113" i="17"/>
  <c r="K219" i="18" s="1"/>
  <c r="V113" i="17"/>
  <c r="L219" i="18" s="1"/>
  <c r="W113" i="17"/>
  <c r="M219" i="18" s="1"/>
  <c r="U499" i="17"/>
  <c r="K633" i="18" s="1"/>
  <c r="V499" i="17"/>
  <c r="L633" i="18" s="1"/>
  <c r="W499" i="17"/>
  <c r="M633" i="18" s="1"/>
  <c r="X499" i="17"/>
  <c r="N633" i="18" s="1"/>
  <c r="U92" i="17"/>
  <c r="K198" i="18" s="1"/>
  <c r="W92" i="17"/>
  <c r="M198" i="18" s="1"/>
  <c r="V92" i="17"/>
  <c r="L198" i="18" s="1"/>
  <c r="X92" i="17"/>
  <c r="N198" i="18" s="1"/>
  <c r="W285" i="17"/>
  <c r="M404" i="18" s="1"/>
  <c r="V285" i="17"/>
  <c r="L404" i="18" s="1"/>
  <c r="W149" i="17"/>
  <c r="M256" i="18" s="1"/>
  <c r="U149" i="17"/>
  <c r="K256" i="18" s="1"/>
  <c r="V68" i="17"/>
  <c r="L173" i="18" s="1"/>
  <c r="X68" i="17"/>
  <c r="N173" i="18" s="1"/>
  <c r="W68" i="17"/>
  <c r="M173" i="18" s="1"/>
  <c r="U495" i="17"/>
  <c r="K629" i="18" s="1"/>
  <c r="W495" i="17"/>
  <c r="M629" i="18" s="1"/>
  <c r="U367" i="17"/>
  <c r="K493" i="18" s="1"/>
  <c r="V367" i="17"/>
  <c r="L493" i="18" s="1"/>
  <c r="V240" i="17"/>
  <c r="L357" i="18" s="1"/>
  <c r="W240" i="17"/>
  <c r="M357" i="18" s="1"/>
  <c r="X176" i="17"/>
  <c r="N284" i="18" s="1"/>
  <c r="U176" i="17"/>
  <c r="K284" i="18" s="1"/>
  <c r="W176" i="17"/>
  <c r="M284" i="18" s="1"/>
  <c r="V176" i="17"/>
  <c r="L284" i="18" s="1"/>
  <c r="V123" i="17"/>
  <c r="L229" i="18" s="1"/>
  <c r="W123" i="17"/>
  <c r="M229" i="18" s="1"/>
  <c r="X123" i="17"/>
  <c r="N229" i="18" s="1"/>
  <c r="X74" i="17"/>
  <c r="N179" i="18" s="1"/>
  <c r="V74" i="17"/>
  <c r="L179" i="18" s="1"/>
  <c r="U74" i="17"/>
  <c r="K179" i="18" s="1"/>
  <c r="W74" i="17"/>
  <c r="M179" i="18" s="1"/>
  <c r="W535" i="17"/>
  <c r="M670" i="18" s="1"/>
  <c r="X535" i="17"/>
  <c r="N670" i="18" s="1"/>
  <c r="U561" i="17"/>
  <c r="K697" i="18" s="1"/>
  <c r="W561" i="17"/>
  <c r="M697" i="18" s="1"/>
  <c r="X561" i="17"/>
  <c r="N697" i="18" s="1"/>
  <c r="W559" i="17"/>
  <c r="M695" i="18" s="1"/>
  <c r="X559" i="17"/>
  <c r="N695" i="18" s="1"/>
  <c r="U559" i="17"/>
  <c r="K695" i="18" s="1"/>
  <c r="X357" i="17"/>
  <c r="N482" i="18" s="1"/>
  <c r="U357" i="17"/>
  <c r="K482" i="18" s="1"/>
  <c r="W357" i="17"/>
  <c r="M482" i="18" s="1"/>
  <c r="V357" i="17"/>
  <c r="L482" i="18" s="1"/>
  <c r="X45" i="17"/>
  <c r="N149" i="18" s="1"/>
  <c r="V45" i="17"/>
  <c r="L149" i="18" s="1"/>
  <c r="W45" i="17"/>
  <c r="M149" i="18" s="1"/>
  <c r="V72" i="17"/>
  <c r="L177" i="18" s="1"/>
  <c r="W72" i="17"/>
  <c r="M177" i="18" s="1"/>
  <c r="X169" i="17"/>
  <c r="N277" i="18" s="1"/>
  <c r="W169" i="17"/>
  <c r="M277" i="18" s="1"/>
  <c r="V169" i="17"/>
  <c r="L277" i="18" s="1"/>
  <c r="U169" i="17"/>
  <c r="K277" i="18" s="1"/>
  <c r="U297" i="17"/>
  <c r="K416" i="18" s="1"/>
  <c r="V297" i="17"/>
  <c r="L416" i="18" s="1"/>
  <c r="W297" i="17"/>
  <c r="M416" i="18" s="1"/>
  <c r="U596" i="17"/>
  <c r="K734" i="18" s="1"/>
  <c r="X596" i="17"/>
  <c r="N734" i="18" s="1"/>
  <c r="V596" i="17"/>
  <c r="L734" i="18" s="1"/>
  <c r="W368" i="17"/>
  <c r="M494" i="18" s="1"/>
  <c r="U368" i="17"/>
  <c r="K494" i="18" s="1"/>
  <c r="V368" i="17"/>
  <c r="L494" i="18" s="1"/>
  <c r="U125" i="17"/>
  <c r="K231" i="18" s="1"/>
  <c r="W125" i="17"/>
  <c r="M231" i="18" s="1"/>
  <c r="V242" i="17"/>
  <c r="L359" i="18" s="1"/>
  <c r="W242" i="17"/>
  <c r="M359" i="18" s="1"/>
  <c r="V490" i="17"/>
  <c r="L624" i="18" s="1"/>
  <c r="X490" i="17"/>
  <c r="N624" i="18" s="1"/>
  <c r="U490" i="17"/>
  <c r="K624" i="18" s="1"/>
  <c r="X329" i="17"/>
  <c r="N452" i="18" s="1"/>
  <c r="U329" i="17"/>
  <c r="K452" i="18" s="1"/>
  <c r="V329" i="17"/>
  <c r="L452" i="18" s="1"/>
  <c r="W329" i="17"/>
  <c r="M452" i="18" s="1"/>
  <c r="X402" i="17"/>
  <c r="N530" i="18" s="1"/>
  <c r="U402" i="17"/>
  <c r="K530" i="18" s="1"/>
  <c r="W402" i="17"/>
  <c r="M530" i="18" s="1"/>
  <c r="V402" i="17"/>
  <c r="L530" i="18" s="1"/>
  <c r="X286" i="17"/>
  <c r="N405" i="18" s="1"/>
  <c r="W286" i="17"/>
  <c r="M405" i="18" s="1"/>
  <c r="V286" i="17"/>
  <c r="L405" i="18" s="1"/>
  <c r="U286" i="17"/>
  <c r="K405" i="18" s="1"/>
  <c r="W53" i="17"/>
  <c r="M157" i="18" s="1"/>
  <c r="V53" i="17"/>
  <c r="L157" i="18" s="1"/>
  <c r="X53" i="17"/>
  <c r="N157" i="18" s="1"/>
  <c r="U190" i="17"/>
  <c r="K299" i="18" s="1"/>
  <c r="X190" i="17"/>
  <c r="N299" i="18" s="1"/>
  <c r="X238" i="17"/>
  <c r="N355" i="18" s="1"/>
  <c r="V238" i="17"/>
  <c r="L355" i="18" s="1"/>
  <c r="W238" i="17"/>
  <c r="M355" i="18" s="1"/>
  <c r="U238" i="17"/>
  <c r="K355" i="18" s="1"/>
  <c r="W400" i="17"/>
  <c r="M528" i="18" s="1"/>
  <c r="X400" i="17"/>
  <c r="N528" i="18" s="1"/>
  <c r="U400" i="17"/>
  <c r="K528" i="18" s="1"/>
  <c r="U246" i="17"/>
  <c r="K363" i="18" s="1"/>
  <c r="X246" i="17"/>
  <c r="N363" i="18" s="1"/>
  <c r="W246" i="17"/>
  <c r="M363" i="18" s="1"/>
  <c r="V374" i="17"/>
  <c r="L500" i="18" s="1"/>
  <c r="W374" i="17"/>
  <c r="M500" i="18" s="1"/>
  <c r="U374" i="17"/>
  <c r="K500" i="18" s="1"/>
  <c r="X374" i="17"/>
  <c r="N500" i="18" s="1"/>
  <c r="U481" i="17"/>
  <c r="K614" i="18" s="1"/>
  <c r="X481" i="17"/>
  <c r="N614" i="18" s="1"/>
  <c r="V481" i="17"/>
  <c r="L614" i="18" s="1"/>
  <c r="W481" i="17"/>
  <c r="M614" i="18" s="1"/>
  <c r="W143" i="17"/>
  <c r="M250" i="18" s="1"/>
  <c r="V143" i="17"/>
  <c r="L250" i="18" s="1"/>
  <c r="V333" i="17"/>
  <c r="L456" i="18" s="1"/>
  <c r="X333" i="17"/>
  <c r="N456" i="18" s="1"/>
  <c r="U333" i="17"/>
  <c r="K456" i="18" s="1"/>
  <c r="W333" i="17"/>
  <c r="M456" i="18" s="1"/>
  <c r="W560" i="17"/>
  <c r="M696" i="18" s="1"/>
  <c r="U560" i="17"/>
  <c r="K696" i="18" s="1"/>
  <c r="X518" i="17"/>
  <c r="N652" i="18" s="1"/>
  <c r="U518" i="17"/>
  <c r="K652" i="18" s="1"/>
  <c r="U284" i="17"/>
  <c r="K403" i="18" s="1"/>
  <c r="W284" i="17"/>
  <c r="M403" i="18" s="1"/>
  <c r="X284" i="17"/>
  <c r="N403" i="18" s="1"/>
  <c r="W220" i="17"/>
  <c r="M335" i="18" s="1"/>
  <c r="U220" i="17"/>
  <c r="K335" i="18" s="1"/>
  <c r="X156" i="17"/>
  <c r="N264" i="18" s="1"/>
  <c r="W156" i="17"/>
  <c r="M264" i="18" s="1"/>
  <c r="U156" i="17"/>
  <c r="K264" i="18" s="1"/>
  <c r="W465" i="17"/>
  <c r="M597" i="18" s="1"/>
  <c r="U465" i="17"/>
  <c r="K597" i="18" s="1"/>
  <c r="X465" i="17"/>
  <c r="N597" i="18" s="1"/>
  <c r="X142" i="17"/>
  <c r="N249" i="18" s="1"/>
  <c r="V142" i="17"/>
  <c r="L249" i="18" s="1"/>
  <c r="X430" i="17"/>
  <c r="N560" i="18" s="1"/>
  <c r="U430" i="17"/>
  <c r="K560" i="18" s="1"/>
  <c r="U508" i="17"/>
  <c r="K642" i="18" s="1"/>
  <c r="W508" i="17"/>
  <c r="M642" i="18" s="1"/>
  <c r="V179" i="17"/>
  <c r="L288" i="18" s="1"/>
  <c r="W179" i="17"/>
  <c r="M288" i="18" s="1"/>
  <c r="X179" i="17"/>
  <c r="N288" i="18" s="1"/>
  <c r="U179" i="17"/>
  <c r="K288" i="18" s="1"/>
  <c r="W122" i="17"/>
  <c r="M228" i="18" s="1"/>
  <c r="V122" i="17"/>
  <c r="L228" i="18" s="1"/>
  <c r="X122" i="17"/>
  <c r="N228" i="18" s="1"/>
  <c r="V443" i="17"/>
  <c r="L573" i="18" s="1"/>
  <c r="U443" i="17"/>
  <c r="K573" i="18" s="1"/>
  <c r="W443" i="17"/>
  <c r="M573" i="18" s="1"/>
  <c r="V209" i="17"/>
  <c r="L323" i="18" s="1"/>
  <c r="W209" i="17"/>
  <c r="M323" i="18" s="1"/>
  <c r="X209" i="17"/>
  <c r="N323" i="18" s="1"/>
  <c r="U209" i="17"/>
  <c r="K323" i="18" s="1"/>
  <c r="X472" i="17"/>
  <c r="N605" i="18" s="1"/>
  <c r="U472" i="17"/>
  <c r="K605" i="18" s="1"/>
  <c r="W472" i="17"/>
  <c r="M605" i="18" s="1"/>
  <c r="V472" i="17"/>
  <c r="L605" i="18" s="1"/>
  <c r="U569" i="17"/>
  <c r="K706" i="18" s="1"/>
  <c r="X569" i="17"/>
  <c r="N706" i="18" s="1"/>
  <c r="W569" i="17"/>
  <c r="M706" i="18" s="1"/>
  <c r="V153" i="17"/>
  <c r="L260" i="18" s="1"/>
  <c r="W153" i="17"/>
  <c r="M260" i="18" s="1"/>
  <c r="U153" i="17"/>
  <c r="K260" i="18" s="1"/>
  <c r="X153" i="17"/>
  <c r="N260" i="18" s="1"/>
  <c r="U133" i="17"/>
  <c r="K240" i="18" s="1"/>
  <c r="V133" i="17"/>
  <c r="L240" i="18" s="1"/>
  <c r="X250" i="17"/>
  <c r="N368" i="18" s="1"/>
  <c r="V250" i="17"/>
  <c r="L368" i="18" s="1"/>
  <c r="X506" i="17"/>
  <c r="N640" i="18" s="1"/>
  <c r="V506" i="17"/>
  <c r="L640" i="18" s="1"/>
  <c r="W506" i="17"/>
  <c r="M640" i="18" s="1"/>
  <c r="X426" i="17"/>
  <c r="N554" i="18" s="1"/>
  <c r="U426" i="17"/>
  <c r="K554" i="18" s="1"/>
  <c r="X387" i="17"/>
  <c r="N513" i="18" s="1"/>
  <c r="U387" i="17"/>
  <c r="K513" i="18" s="1"/>
  <c r="V387" i="17"/>
  <c r="L513" i="18" s="1"/>
  <c r="W387" i="17"/>
  <c r="M513" i="18" s="1"/>
  <c r="V245" i="17"/>
  <c r="L362" i="18" s="1"/>
  <c r="W245" i="17"/>
  <c r="M362" i="18" s="1"/>
  <c r="U245" i="17"/>
  <c r="K362" i="18" s="1"/>
  <c r="X245" i="17"/>
  <c r="N362" i="18" s="1"/>
  <c r="U555" i="17"/>
  <c r="K691" i="18" s="1"/>
  <c r="V555" i="17"/>
  <c r="L691" i="18" s="1"/>
  <c r="X555" i="17"/>
  <c r="N691" i="18" s="1"/>
  <c r="W555" i="17"/>
  <c r="M691" i="18" s="1"/>
  <c r="V87" i="17"/>
  <c r="L193" i="18" s="1"/>
  <c r="U87" i="17"/>
  <c r="K193" i="18" s="1"/>
  <c r="X87" i="17"/>
  <c r="N193" i="18" s="1"/>
  <c r="V261" i="17"/>
  <c r="L379" i="18" s="1"/>
  <c r="U261" i="17"/>
  <c r="K379" i="18" s="1"/>
  <c r="X261" i="17"/>
  <c r="N379" i="18" s="1"/>
  <c r="W261" i="17"/>
  <c r="M379" i="18" s="1"/>
  <c r="W598" i="17"/>
  <c r="M736" i="18" s="1"/>
  <c r="V598" i="17"/>
  <c r="L736" i="18" s="1"/>
  <c r="U598" i="17"/>
  <c r="K736" i="18" s="1"/>
  <c r="X598" i="17"/>
  <c r="N736" i="18" s="1"/>
  <c r="X602" i="17"/>
  <c r="N741" i="18" s="1"/>
  <c r="U602" i="17"/>
  <c r="K741" i="18" s="1"/>
  <c r="W602" i="17"/>
  <c r="M741" i="18" s="1"/>
  <c r="V602" i="17"/>
  <c r="L741" i="18" s="1"/>
  <c r="W174" i="17"/>
  <c r="M282" i="18" s="1"/>
  <c r="U174" i="17"/>
  <c r="K282" i="18" s="1"/>
  <c r="X174" i="17"/>
  <c r="N282" i="18" s="1"/>
  <c r="V174" i="17"/>
  <c r="L282" i="18" s="1"/>
  <c r="X483" i="17"/>
  <c r="N616" i="18" s="1"/>
  <c r="U483" i="17"/>
  <c r="K616" i="18" s="1"/>
  <c r="X453" i="17"/>
  <c r="N585" i="18" s="1"/>
  <c r="V453" i="17"/>
  <c r="L585" i="18" s="1"/>
  <c r="U453" i="17"/>
  <c r="K585" i="18" s="1"/>
  <c r="W453" i="17"/>
  <c r="M585" i="18" s="1"/>
  <c r="X214" i="17"/>
  <c r="N328" i="18" s="1"/>
  <c r="W214" i="17"/>
  <c r="M328" i="18" s="1"/>
  <c r="W498" i="17"/>
  <c r="M632" i="18" s="1"/>
  <c r="U498" i="17"/>
  <c r="K632" i="18" s="1"/>
  <c r="V498" i="17"/>
  <c r="L632" i="18" s="1"/>
  <c r="X337" i="17"/>
  <c r="N460" i="18" s="1"/>
  <c r="U337" i="17"/>
  <c r="K460" i="18" s="1"/>
  <c r="W337" i="17"/>
  <c r="M460" i="18" s="1"/>
  <c r="V337" i="17"/>
  <c r="L460" i="18" s="1"/>
  <c r="U360" i="17"/>
  <c r="K485" i="18" s="1"/>
  <c r="X360" i="17"/>
  <c r="N485" i="18" s="1"/>
  <c r="W360" i="17"/>
  <c r="M485" i="18" s="1"/>
  <c r="W381" i="17"/>
  <c r="M507" i="18" s="1"/>
  <c r="X381" i="17"/>
  <c r="N507" i="18" s="1"/>
  <c r="U381" i="17"/>
  <c r="K507" i="18" s="1"/>
  <c r="V381" i="17"/>
  <c r="L507" i="18" s="1"/>
  <c r="U269" i="17"/>
  <c r="K387" i="18" s="1"/>
  <c r="X269" i="17"/>
  <c r="N387" i="18" s="1"/>
  <c r="V269" i="17"/>
  <c r="L387" i="18" s="1"/>
  <c r="U320" i="17"/>
  <c r="K443" i="18" s="1"/>
  <c r="X320" i="17"/>
  <c r="N443" i="18" s="1"/>
  <c r="W320" i="17"/>
  <c r="M443" i="18" s="1"/>
  <c r="V320" i="17"/>
  <c r="L443" i="18" s="1"/>
  <c r="U437" i="17"/>
  <c r="K567" i="18" s="1"/>
  <c r="X437" i="17"/>
  <c r="N567" i="18" s="1"/>
  <c r="W437" i="17"/>
  <c r="M567" i="18" s="1"/>
  <c r="X138" i="17"/>
  <c r="N245" i="18" s="1"/>
  <c r="V562" i="17"/>
  <c r="L699" i="18" s="1"/>
  <c r="W510" i="17"/>
  <c r="M644" i="18" s="1"/>
  <c r="U616" i="17"/>
  <c r="K755" i="18" s="1"/>
  <c r="W459" i="17"/>
  <c r="M591" i="18" s="1"/>
  <c r="V311" i="17"/>
  <c r="L431" i="18" s="1"/>
  <c r="W444" i="17"/>
  <c r="M574" i="18" s="1"/>
  <c r="X515" i="17"/>
  <c r="N649" i="18" s="1"/>
  <c r="W551" i="17"/>
  <c r="M687" i="18" s="1"/>
  <c r="V330" i="17"/>
  <c r="L453" i="18" s="1"/>
  <c r="W181" i="17"/>
  <c r="M290" i="18" s="1"/>
  <c r="U68" i="17"/>
  <c r="K173" i="18" s="1"/>
  <c r="X340" i="17"/>
  <c r="N463" i="18" s="1"/>
  <c r="U551" i="17"/>
  <c r="K687" i="18" s="1"/>
  <c r="W128" i="17"/>
  <c r="M234" i="18" s="1"/>
  <c r="V175" i="17"/>
  <c r="L283" i="18" s="1"/>
  <c r="X649" i="17"/>
  <c r="N60" i="18" s="1"/>
  <c r="U636" i="17"/>
  <c r="K47" i="18" s="1"/>
  <c r="U644" i="17"/>
  <c r="K55" i="18" s="1"/>
  <c r="V640" i="17"/>
  <c r="L51" i="18" s="1"/>
  <c r="W637" i="17"/>
  <c r="M48" i="18" s="1"/>
  <c r="W627" i="17"/>
  <c r="M38" i="18" s="1"/>
  <c r="W644" i="17"/>
  <c r="M55" i="18" s="1"/>
  <c r="U628" i="17"/>
  <c r="K39" i="18" s="1"/>
  <c r="X648" i="17"/>
  <c r="N59" i="18" s="1"/>
  <c r="U638" i="17"/>
  <c r="K49" i="18" s="1"/>
  <c r="X632" i="17"/>
  <c r="N43" i="18" s="1"/>
  <c r="V638" i="17"/>
  <c r="L49" i="18" s="1"/>
  <c r="U626" i="17"/>
  <c r="K37" i="18" s="1"/>
  <c r="V645" i="17"/>
  <c r="L56" i="18" s="1"/>
  <c r="U635" i="17"/>
  <c r="K46" i="18" s="1"/>
  <c r="U650" i="17"/>
  <c r="K61" i="18" s="1"/>
  <c r="X650" i="17"/>
  <c r="N61" i="18" s="1"/>
  <c r="X634" i="17"/>
  <c r="N45" i="18" s="1"/>
  <c r="W642" i="17"/>
  <c r="M53" i="18" s="1"/>
  <c r="X635" i="17"/>
  <c r="N46" i="18" s="1"/>
  <c r="X641" i="17"/>
  <c r="N52" i="18" s="1"/>
  <c r="X630" i="17"/>
  <c r="N41" i="18" s="1"/>
  <c r="V657" i="17"/>
  <c r="L68" i="18" s="1"/>
  <c r="W657" i="17"/>
  <c r="M68" i="18" s="1"/>
  <c r="V654" i="17"/>
  <c r="L65" i="18" s="1"/>
  <c r="V655" i="17"/>
  <c r="L66" i="18" s="1"/>
  <c r="X685" i="17"/>
  <c r="N115" i="18" s="1"/>
  <c r="W676" i="17"/>
  <c r="M106" i="18" s="1"/>
  <c r="V679" i="17"/>
  <c r="L109" i="18" s="1"/>
  <c r="W682" i="17"/>
  <c r="M112" i="18" s="1"/>
  <c r="U668" i="17"/>
  <c r="K98" i="18" s="1"/>
  <c r="W675" i="17"/>
  <c r="M105" i="18" s="1"/>
  <c r="V669" i="17"/>
  <c r="L99" i="18" s="1"/>
  <c r="U680" i="17"/>
  <c r="K110" i="18" s="1"/>
  <c r="X672" i="17"/>
  <c r="N102" i="18" s="1"/>
  <c r="U669" i="17"/>
  <c r="K99" i="18" s="1"/>
  <c r="W680" i="17"/>
  <c r="M110" i="18" s="1"/>
  <c r="X675" i="17"/>
  <c r="N105" i="18" s="1"/>
  <c r="X668" i="17"/>
  <c r="N98" i="18" s="1"/>
  <c r="V682" i="17"/>
  <c r="L112" i="18" s="1"/>
  <c r="W674" i="17"/>
  <c r="M104" i="18" s="1"/>
  <c r="V685" i="17"/>
  <c r="L115" i="18" s="1"/>
  <c r="W669" i="17"/>
  <c r="M99" i="18" s="1"/>
  <c r="W679" i="17"/>
  <c r="M109" i="18" s="1"/>
  <c r="W667" i="17"/>
  <c r="M97" i="18" s="1"/>
  <c r="W668" i="17"/>
  <c r="M98" i="18" s="1"/>
  <c r="V675" i="17"/>
  <c r="L105" i="18" s="1"/>
  <c r="W666" i="17"/>
  <c r="M96" i="18" s="1"/>
  <c r="V674" i="17"/>
  <c r="L104" i="18" s="1"/>
  <c r="U685" i="17"/>
  <c r="K115" i="18" s="1"/>
  <c r="W672" i="17"/>
  <c r="M102" i="18" s="1"/>
  <c r="U672" i="17"/>
  <c r="K102" i="18" s="1"/>
  <c r="X679" i="17"/>
  <c r="N109" i="18" s="1"/>
  <c r="V667" i="17"/>
  <c r="L97" i="18" s="1"/>
  <c r="V666" i="17"/>
  <c r="L96" i="18" s="1"/>
  <c r="U674" i="17"/>
  <c r="K104" i="18" s="1"/>
  <c r="X680" i="17"/>
  <c r="N110" i="18" s="1"/>
  <c r="X676" i="17"/>
  <c r="N106" i="18" s="1"/>
  <c r="U676" i="17"/>
  <c r="K106" i="18" s="1"/>
  <c r="X673" i="17"/>
  <c r="N103" i="18" s="1"/>
  <c r="V665" i="17"/>
  <c r="L95" i="18" s="1"/>
  <c r="V671" i="17"/>
  <c r="L101" i="18" s="1"/>
  <c r="W663" i="17"/>
  <c r="M93" i="18" s="1"/>
  <c r="W678" i="17"/>
  <c r="M108" i="18" s="1"/>
  <c r="X684" i="17"/>
  <c r="N114" i="18" s="1"/>
  <c r="V681" i="17"/>
  <c r="L111" i="18" s="1"/>
  <c r="V664" i="17"/>
  <c r="L94" i="18" s="1"/>
  <c r="V670" i="17"/>
  <c r="L100" i="18" s="1"/>
  <c r="V677" i="17"/>
  <c r="L107" i="18" s="1"/>
  <c r="U681" i="17"/>
  <c r="K111" i="18" s="1"/>
  <c r="W686" i="17"/>
  <c r="M116" i="18" s="1"/>
  <c r="W677" i="17"/>
  <c r="M107" i="18" s="1"/>
  <c r="V678" i="17"/>
  <c r="L108" i="18" s="1"/>
  <c r="U655" i="17"/>
  <c r="K66" i="18" s="1"/>
  <c r="U657" i="17"/>
  <c r="K68" i="18" s="1"/>
  <c r="U654" i="17"/>
  <c r="K65" i="18" s="1"/>
  <c r="W655" i="17"/>
  <c r="M66" i="18" s="1"/>
  <c r="V626" i="17"/>
  <c r="L37" i="18" s="1"/>
  <c r="V646" i="17"/>
  <c r="L57" i="18" s="1"/>
  <c r="W635" i="17"/>
  <c r="M46" i="18" s="1"/>
  <c r="U646" i="17"/>
  <c r="K57" i="18" s="1"/>
  <c r="U647" i="17"/>
  <c r="K58" i="18" s="1"/>
  <c r="U639" i="17"/>
  <c r="K50" i="18" s="1"/>
  <c r="U645" i="17"/>
  <c r="K56" i="18" s="1"/>
  <c r="V630" i="17"/>
  <c r="L41" i="18" s="1"/>
  <c r="V643" i="17"/>
  <c r="L54" i="18" s="1"/>
  <c r="W650" i="17"/>
  <c r="M61" i="18" s="1"/>
  <c r="W646" i="17"/>
  <c r="M57" i="18" s="1"/>
  <c r="W647" i="17"/>
  <c r="M58" i="18" s="1"/>
  <c r="U641" i="17"/>
  <c r="K52" i="18" s="1"/>
  <c r="U630" i="17"/>
  <c r="K41" i="18" s="1"/>
  <c r="U634" i="17"/>
  <c r="K45" i="18" s="1"/>
  <c r="U643" i="17"/>
  <c r="K54" i="18" s="1"/>
  <c r="U642" i="17"/>
  <c r="K53" i="18" s="1"/>
  <c r="X642" i="17"/>
  <c r="N53" i="18" s="1"/>
  <c r="V75" i="17"/>
  <c r="L180" i="18" s="1"/>
  <c r="X275" i="17"/>
  <c r="N394" i="18" s="1"/>
  <c r="X356" i="17"/>
  <c r="N481" i="18" s="1"/>
  <c r="U399" i="17"/>
  <c r="K527" i="18" s="1"/>
  <c r="W248" i="17"/>
  <c r="M366" i="18" s="1"/>
  <c r="V131" i="17"/>
  <c r="L238" i="18" s="1"/>
  <c r="X591" i="17"/>
  <c r="N729" i="18" s="1"/>
  <c r="U279" i="17"/>
  <c r="K398" i="18" s="1"/>
  <c r="U231" i="17"/>
  <c r="K346" i="18" s="1"/>
  <c r="V233" i="17"/>
  <c r="L348" i="18" s="1"/>
  <c r="U47" i="17"/>
  <c r="K151" i="18" s="1"/>
  <c r="V522" i="17"/>
  <c r="L657" i="18" s="1"/>
  <c r="U132" i="17"/>
  <c r="K239" i="18" s="1"/>
  <c r="U505" i="17"/>
  <c r="K639" i="18" s="1"/>
  <c r="W188" i="17"/>
  <c r="M297" i="18" s="1"/>
  <c r="X463" i="17"/>
  <c r="N595" i="18" s="1"/>
  <c r="V378" i="17"/>
  <c r="L504" i="18" s="1"/>
  <c r="U290" i="17"/>
  <c r="K409" i="18" s="1"/>
  <c r="V448" i="17"/>
  <c r="L580" i="18" s="1"/>
  <c r="X425" i="17"/>
  <c r="N553" i="18" s="1"/>
  <c r="W255" i="17"/>
  <c r="M373" i="18" s="1"/>
  <c r="X223" i="17"/>
  <c r="N338" i="18" s="1"/>
  <c r="X547" i="17"/>
  <c r="N683" i="18" s="1"/>
  <c r="W252" i="17"/>
  <c r="M370" i="18" s="1"/>
  <c r="U188" i="17"/>
  <c r="K297" i="18" s="1"/>
  <c r="V422" i="17"/>
  <c r="L550" i="18" s="1"/>
  <c r="X134" i="17"/>
  <c r="N241" i="18" s="1"/>
  <c r="V600" i="17"/>
  <c r="L739" i="18" s="1"/>
  <c r="V366" i="17"/>
  <c r="L492" i="18" s="1"/>
  <c r="W141" i="17"/>
  <c r="M248" i="18" s="1"/>
  <c r="W272" i="17"/>
  <c r="M390" i="18" s="1"/>
  <c r="U556" i="17"/>
  <c r="K692" i="18" s="1"/>
  <c r="X484" i="17"/>
  <c r="N618" i="18" s="1"/>
  <c r="U432" i="17"/>
  <c r="K562" i="18" s="1"/>
  <c r="W478" i="17"/>
  <c r="M611" i="18" s="1"/>
  <c r="U316" i="17"/>
  <c r="K439" i="18" s="1"/>
  <c r="W249" i="17"/>
  <c r="M367" i="18" s="1"/>
  <c r="V55" i="17"/>
  <c r="L159" i="18" s="1"/>
  <c r="X129" i="17"/>
  <c r="N235" i="18" s="1"/>
  <c r="U405" i="17"/>
  <c r="K533" i="18" s="1"/>
  <c r="W536" i="17"/>
  <c r="M671" i="18" s="1"/>
  <c r="V533" i="17"/>
  <c r="L668" i="18" s="1"/>
  <c r="V587" i="17"/>
  <c r="L725" i="18" s="1"/>
  <c r="X54" i="17"/>
  <c r="N158" i="18" s="1"/>
  <c r="U545" i="17"/>
  <c r="K681" i="18" s="1"/>
  <c r="W343" i="17"/>
  <c r="M468" i="18" s="1"/>
  <c r="V584" i="17"/>
  <c r="L721" i="18" s="1"/>
  <c r="V326" i="17"/>
  <c r="L449" i="18" s="1"/>
  <c r="V158" i="17"/>
  <c r="L266" i="18" s="1"/>
  <c r="W394" i="17"/>
  <c r="M520" i="18" s="1"/>
  <c r="V338" i="17"/>
  <c r="L461" i="18" s="1"/>
  <c r="X553" i="17"/>
  <c r="N689" i="18" s="1"/>
  <c r="V442" i="17"/>
  <c r="L572" i="18" s="1"/>
  <c r="W104" i="17"/>
  <c r="M210" i="18" s="1"/>
  <c r="U254" i="17"/>
  <c r="K372" i="18" s="1"/>
  <c r="X442" i="17"/>
  <c r="N572" i="18" s="1"/>
  <c r="V568" i="17"/>
  <c r="L705" i="18" s="1"/>
  <c r="X427" i="17"/>
  <c r="N555" i="18" s="1"/>
  <c r="V617" i="17"/>
  <c r="L756" i="18" s="1"/>
  <c r="X112" i="17"/>
  <c r="N218" i="18" s="1"/>
  <c r="U454" i="17"/>
  <c r="K586" i="18" s="1"/>
  <c r="W570" i="17"/>
  <c r="M707" i="18" s="1"/>
  <c r="W456" i="17"/>
  <c r="M588" i="18" s="1"/>
  <c r="X601" i="17"/>
  <c r="N740" i="18" s="1"/>
  <c r="U233" i="17"/>
  <c r="K348" i="18" s="1"/>
  <c r="V50" i="17"/>
  <c r="L154" i="18" s="1"/>
  <c r="W147" i="17"/>
  <c r="M254" i="18" s="1"/>
  <c r="U456" i="17"/>
  <c r="K588" i="18" s="1"/>
  <c r="U189" i="17"/>
  <c r="K298" i="18" s="1"/>
  <c r="U314" i="17"/>
  <c r="K437" i="18" s="1"/>
  <c r="V359" i="17"/>
  <c r="L484" i="18" s="1"/>
  <c r="W349" i="17"/>
  <c r="M474" i="18" s="1"/>
  <c r="W532" i="17"/>
  <c r="M667" i="18" s="1"/>
  <c r="V583" i="17"/>
  <c r="L720" i="18" s="1"/>
  <c r="W58" i="17"/>
  <c r="M162" i="18" s="1"/>
  <c r="X147" i="17"/>
  <c r="N254" i="18" s="1"/>
  <c r="U150" i="17"/>
  <c r="K257" i="18" s="1"/>
  <c r="U167" i="17"/>
  <c r="K275" i="18" s="1"/>
  <c r="W334" i="17"/>
  <c r="M457" i="18" s="1"/>
  <c r="X213" i="17"/>
  <c r="N327" i="18" s="1"/>
  <c r="V582" i="17"/>
  <c r="L719" i="18" s="1"/>
  <c r="W336" i="17"/>
  <c r="M459" i="18" s="1"/>
  <c r="W189" i="17"/>
  <c r="M298" i="18" s="1"/>
  <c r="V460" i="17"/>
  <c r="L592" i="18" s="1"/>
  <c r="W494" i="17"/>
  <c r="M628" i="18" s="1"/>
  <c r="W75" i="17"/>
  <c r="M180" i="18" s="1"/>
  <c r="X98" i="17"/>
  <c r="N204" i="18" s="1"/>
  <c r="W146" i="17"/>
  <c r="M253" i="18" s="1"/>
  <c r="V554" i="17"/>
  <c r="L690" i="18" s="1"/>
  <c r="U578" i="17"/>
  <c r="K715" i="18" s="1"/>
  <c r="U450" i="17"/>
  <c r="K582" i="18" s="1"/>
  <c r="U383" i="17"/>
  <c r="K509" i="18" s="1"/>
  <c r="U276" i="17"/>
  <c r="K395" i="18" s="1"/>
  <c r="V244" i="17"/>
  <c r="L361" i="18" s="1"/>
  <c r="X127" i="17"/>
  <c r="N233" i="18" s="1"/>
  <c r="U550" i="17"/>
  <c r="K686" i="18" s="1"/>
  <c r="W575" i="17"/>
  <c r="M712" i="18" s="1"/>
  <c r="W291" i="17"/>
  <c r="M410" i="18" s="1"/>
  <c r="W275" i="17"/>
  <c r="M394" i="18" s="1"/>
  <c r="U195" i="17"/>
  <c r="K309" i="18" s="1"/>
  <c r="X110" i="17"/>
  <c r="N216" i="18" s="1"/>
  <c r="X621" i="17"/>
  <c r="N760" i="18" s="1"/>
  <c r="X371" i="17"/>
  <c r="N497" i="18" s="1"/>
  <c r="W384" i="17"/>
  <c r="M510" i="18" s="1"/>
  <c r="W218" i="17"/>
  <c r="M332" i="18" s="1"/>
  <c r="V282" i="17"/>
  <c r="L401" i="18" s="1"/>
  <c r="W539" i="17"/>
  <c r="M674" i="18" s="1"/>
  <c r="W420" i="17"/>
  <c r="M548" i="18" s="1"/>
  <c r="W356" i="17"/>
  <c r="M481" i="18" s="1"/>
  <c r="U43" i="17"/>
  <c r="K147" i="18" s="1"/>
  <c r="U99" i="17"/>
  <c r="K205" i="18" s="1"/>
  <c r="U152" i="17"/>
  <c r="K259" i="18" s="1"/>
  <c r="X466" i="17"/>
  <c r="N598" i="18" s="1"/>
  <c r="X399" i="17"/>
  <c r="N527" i="18" s="1"/>
  <c r="V280" i="17"/>
  <c r="L399" i="18" s="1"/>
  <c r="V248" i="17"/>
  <c r="L366" i="18" s="1"/>
  <c r="V216" i="17"/>
  <c r="L330" i="18" s="1"/>
  <c r="W131" i="17"/>
  <c r="M238" i="18" s="1"/>
  <c r="W406" i="17"/>
  <c r="M534" i="18" s="1"/>
  <c r="V591" i="17"/>
  <c r="L729" i="18" s="1"/>
  <c r="W500" i="17"/>
  <c r="M634" i="18" s="1"/>
  <c r="U295" i="17"/>
  <c r="K414" i="18" s="1"/>
  <c r="W279" i="17"/>
  <c r="M398" i="18" s="1"/>
  <c r="W231" i="17"/>
  <c r="M346" i="18" s="1"/>
  <c r="X215" i="17"/>
  <c r="N329" i="18" s="1"/>
  <c r="W130" i="17"/>
  <c r="M236" i="18" s="1"/>
  <c r="X597" i="17"/>
  <c r="N735" i="18" s="1"/>
  <c r="U116" i="17"/>
  <c r="K222" i="18" s="1"/>
  <c r="X265" i="17"/>
  <c r="N383" i="18" s="1"/>
  <c r="V47" i="17"/>
  <c r="L151" i="18" s="1"/>
  <c r="X392" i="17"/>
  <c r="N518" i="18" s="1"/>
  <c r="X375" i="17"/>
  <c r="N501" i="18" s="1"/>
  <c r="U570" i="17"/>
  <c r="K707" i="18" s="1"/>
  <c r="V132" i="17"/>
  <c r="L239" i="18" s="1"/>
  <c r="V403" i="17"/>
  <c r="L531" i="18" s="1"/>
  <c r="V505" i="17"/>
  <c r="L639" i="18" s="1"/>
  <c r="V358" i="17"/>
  <c r="L483" i="18" s="1"/>
  <c r="V511" i="17"/>
  <c r="L645" i="18" s="1"/>
  <c r="U162" i="17"/>
  <c r="K270" i="18" s="1"/>
  <c r="W386" i="17"/>
  <c r="M512" i="18" s="1"/>
  <c r="U257" i="17"/>
  <c r="K375" i="18" s="1"/>
  <c r="V193" i="17"/>
  <c r="L307" i="18" s="1"/>
  <c r="V257" i="17"/>
  <c r="L375" i="18" s="1"/>
  <c r="U441" i="17"/>
  <c r="K571" i="18" s="1"/>
  <c r="X567" i="17"/>
  <c r="N704" i="18" s="1"/>
  <c r="X298" i="17"/>
  <c r="N418" i="18" s="1"/>
  <c r="X109" i="17"/>
  <c r="N215" i="18" s="1"/>
  <c r="V226" i="17"/>
  <c r="L341" i="18" s="1"/>
  <c r="X290" i="17"/>
  <c r="N409" i="18" s="1"/>
  <c r="X523" i="17"/>
  <c r="N658" i="18" s="1"/>
  <c r="U544" i="17"/>
  <c r="K680" i="18" s="1"/>
  <c r="U540" i="17"/>
  <c r="K675" i="18" s="1"/>
  <c r="U427" i="17"/>
  <c r="K555" i="18" s="1"/>
  <c r="X475" i="17"/>
  <c r="N608" i="18" s="1"/>
  <c r="U50" i="17"/>
  <c r="K154" i="18" s="1"/>
  <c r="X234" i="17"/>
  <c r="N349" i="18" s="1"/>
  <c r="V425" i="17"/>
  <c r="L553" i="18" s="1"/>
  <c r="V287" i="17"/>
  <c r="L406" i="18" s="1"/>
  <c r="V255" i="17"/>
  <c r="L373" i="18" s="1"/>
  <c r="V223" i="17"/>
  <c r="L338" i="18" s="1"/>
  <c r="X191" i="17"/>
  <c r="N300" i="18" s="1"/>
  <c r="X604" i="17"/>
  <c r="N743" i="18" s="1"/>
  <c r="W234" i="17"/>
  <c r="M349" i="18" s="1"/>
  <c r="W172" i="17"/>
  <c r="M280" i="18" s="1"/>
  <c r="U463" i="17"/>
  <c r="K595" i="18" s="1"/>
  <c r="X317" i="17"/>
  <c r="N440" i="18" s="1"/>
  <c r="X545" i="17"/>
  <c r="N681" i="18" s="1"/>
  <c r="X101" i="17"/>
  <c r="N207" i="18" s="1"/>
  <c r="V547" i="17"/>
  <c r="L683" i="18" s="1"/>
  <c r="X351" i="17"/>
  <c r="N476" i="18" s="1"/>
  <c r="U252" i="17"/>
  <c r="K370" i="18" s="1"/>
  <c r="X135" i="17"/>
  <c r="N242" i="18" s="1"/>
  <c r="U422" i="17"/>
  <c r="K550" i="18" s="1"/>
  <c r="X543" i="17"/>
  <c r="N679" i="18" s="1"/>
  <c r="W411" i="17"/>
  <c r="M539" i="18" s="1"/>
  <c r="X283" i="17"/>
  <c r="N402" i="18" s="1"/>
  <c r="X251" i="17"/>
  <c r="N369" i="18" s="1"/>
  <c r="W134" i="17"/>
  <c r="M241" i="18" s="1"/>
  <c r="X600" i="17"/>
  <c r="N739" i="18" s="1"/>
  <c r="U366" i="17"/>
  <c r="K492" i="18" s="1"/>
  <c r="X141" i="17"/>
  <c r="N248" i="18" s="1"/>
  <c r="X144" i="17"/>
  <c r="N251" i="18" s="1"/>
  <c r="V93" i="17"/>
  <c r="L199" i="18" s="1"/>
  <c r="V538" i="17"/>
  <c r="L673" i="18" s="1"/>
  <c r="W487" i="17"/>
  <c r="M621" i="18" s="1"/>
  <c r="W486" i="17"/>
  <c r="M620" i="18" s="1"/>
  <c r="X468" i="17"/>
  <c r="N601" i="18" s="1"/>
  <c r="W288" i="17"/>
  <c r="M407" i="18" s="1"/>
  <c r="V272" i="17"/>
  <c r="L390" i="18" s="1"/>
  <c r="U208" i="17"/>
  <c r="K322" i="18" s="1"/>
  <c r="U160" i="17"/>
  <c r="K268" i="18" s="1"/>
  <c r="W91" i="17"/>
  <c r="M197" i="18" s="1"/>
  <c r="X323" i="17"/>
  <c r="N446" i="18" s="1"/>
  <c r="X516" i="17"/>
  <c r="N650" i="18" s="1"/>
  <c r="U484" i="17"/>
  <c r="K618" i="18" s="1"/>
  <c r="V398" i="17"/>
  <c r="L526" i="18" s="1"/>
  <c r="X85" i="17"/>
  <c r="N191" i="18" s="1"/>
  <c r="U412" i="17"/>
  <c r="K540" i="18" s="1"/>
  <c r="V478" i="17"/>
  <c r="L611" i="18" s="1"/>
  <c r="X236" i="17"/>
  <c r="N351" i="18" s="1"/>
  <c r="W119" i="17"/>
  <c r="M225" i="18" s="1"/>
  <c r="X540" i="17"/>
  <c r="N675" i="18" s="1"/>
  <c r="X187" i="17"/>
  <c r="N296" i="18" s="1"/>
  <c r="U262" i="17"/>
  <c r="K380" i="18" s="1"/>
  <c r="U278" i="17"/>
  <c r="K397" i="18" s="1"/>
  <c r="V144" i="17"/>
  <c r="L251" i="18" s="1"/>
  <c r="V62" i="17"/>
  <c r="L166" i="18" s="1"/>
  <c r="X102" i="17"/>
  <c r="N208" i="18" s="1"/>
  <c r="X178" i="17"/>
  <c r="N286" i="18" s="1"/>
  <c r="U274" i="17"/>
  <c r="K392" i="18" s="1"/>
  <c r="X409" i="17"/>
  <c r="N537" i="18" s="1"/>
  <c r="V331" i="17"/>
  <c r="L454" i="18" s="1"/>
  <c r="U94" i="17"/>
  <c r="K200" i="18" s="1"/>
  <c r="U46" i="17"/>
  <c r="K150" i="18" s="1"/>
  <c r="U391" i="17"/>
  <c r="K517" i="18" s="1"/>
  <c r="W619" i="17"/>
  <c r="M758" i="18" s="1"/>
  <c r="U370" i="17"/>
  <c r="K496" i="18" s="1"/>
  <c r="W56" i="17"/>
  <c r="M160" i="18" s="1"/>
  <c r="X572" i="17"/>
  <c r="N709" i="18" s="1"/>
  <c r="X94" i="17"/>
  <c r="N200" i="18" s="1"/>
  <c r="V249" i="17"/>
  <c r="L367" i="18" s="1"/>
  <c r="V475" i="17"/>
  <c r="L608" i="18" s="1"/>
  <c r="V166" i="17"/>
  <c r="L274" i="18" s="1"/>
  <c r="X151" i="17"/>
  <c r="N258" i="18" s="1"/>
  <c r="V341" i="17"/>
  <c r="L466" i="18" s="1"/>
  <c r="X503" i="17"/>
  <c r="N637" i="18" s="1"/>
  <c r="V58" i="17"/>
  <c r="L162" i="18" s="1"/>
  <c r="X588" i="17"/>
  <c r="N726" i="18" s="1"/>
  <c r="W76" i="17"/>
  <c r="M181" i="18" s="1"/>
  <c r="X576" i="17"/>
  <c r="N713" i="18" s="1"/>
  <c r="U157" i="17"/>
  <c r="K265" i="18" s="1"/>
  <c r="V129" i="17"/>
  <c r="L235" i="18" s="1"/>
  <c r="V51" i="17"/>
  <c r="L155" i="18" s="1"/>
  <c r="W581" i="17"/>
  <c r="M718" i="18" s="1"/>
  <c r="U494" i="17"/>
  <c r="K628" i="18" s="1"/>
  <c r="W405" i="17"/>
  <c r="M533" i="18" s="1"/>
  <c r="V80" i="17"/>
  <c r="L185" i="18" s="1"/>
  <c r="W195" i="17"/>
  <c r="M309" i="18" s="1"/>
  <c r="W482" i="17"/>
  <c r="M615" i="18" s="1"/>
  <c r="W222" i="17"/>
  <c r="M337" i="18" s="1"/>
  <c r="W54" i="17"/>
  <c r="M158" i="18" s="1"/>
  <c r="U448" i="17"/>
  <c r="K580" i="18" s="1"/>
  <c r="X312" i="17"/>
  <c r="N435" i="18" s="1"/>
  <c r="W158" i="17"/>
  <c r="M266" i="18" s="1"/>
  <c r="V159" i="17"/>
  <c r="L267" i="18" s="1"/>
  <c r="X393" i="17"/>
  <c r="N519" i="18" s="1"/>
  <c r="X473" i="17"/>
  <c r="N606" i="18" s="1"/>
  <c r="U496" i="17"/>
  <c r="K630" i="18" s="1"/>
  <c r="V496" i="17"/>
  <c r="L630" i="18" s="1"/>
  <c r="X557" i="17"/>
  <c r="N693" i="18" s="1"/>
  <c r="X417" i="17"/>
  <c r="N545" i="18" s="1"/>
  <c r="X609" i="17"/>
  <c r="N748" i="18" s="1"/>
  <c r="V553" i="17"/>
  <c r="L689" i="18" s="1"/>
  <c r="W328" i="17"/>
  <c r="M451" i="18" s="1"/>
  <c r="X507" i="17"/>
  <c r="N641" i="18" s="1"/>
  <c r="V386" i="17"/>
  <c r="L512" i="18" s="1"/>
  <c r="U485" i="17"/>
  <c r="K619" i="18" s="1"/>
  <c r="W197" i="17"/>
  <c r="M311" i="18" s="1"/>
  <c r="V254" i="17"/>
  <c r="L372" i="18" s="1"/>
  <c r="V514" i="17"/>
  <c r="L648" i="18" s="1"/>
  <c r="V162" i="17"/>
  <c r="L270" i="18" s="1"/>
  <c r="W617" i="17"/>
  <c r="M756" i="18" s="1"/>
  <c r="U112" i="17"/>
  <c r="K218" i="18" s="1"/>
  <c r="U325" i="17"/>
  <c r="K448" i="18" s="1"/>
  <c r="X105" i="17"/>
  <c r="N211" i="18" s="1"/>
  <c r="V604" i="17"/>
  <c r="L743" i="18" s="1"/>
  <c r="U622" i="17"/>
  <c r="K761" i="18" s="1"/>
  <c r="U609" i="17"/>
  <c r="K748" i="18" s="1"/>
  <c r="V353" i="17"/>
  <c r="L478" i="18" s="1"/>
  <c r="U528" i="17"/>
  <c r="K663" i="18" s="1"/>
  <c r="V410" i="17"/>
  <c r="L538" i="18" s="1"/>
  <c r="V136" i="17"/>
  <c r="L243" i="18" s="1"/>
  <c r="X537" i="17"/>
  <c r="N672" i="18" s="1"/>
  <c r="W157" i="17"/>
  <c r="M265" i="18" s="1"/>
  <c r="U480" i="17"/>
  <c r="K613" i="18" s="1"/>
  <c r="W70" i="17"/>
  <c r="M175" i="18" s="1"/>
  <c r="W354" i="17"/>
  <c r="M479" i="18" s="1"/>
  <c r="W438" i="17"/>
  <c r="M568" i="18" s="1"/>
  <c r="U102" i="17"/>
  <c r="K208" i="18" s="1"/>
  <c r="W262" i="17"/>
  <c r="M380" i="18" s="1"/>
  <c r="W505" i="17"/>
  <c r="M639" i="18" s="1"/>
  <c r="W454" i="17"/>
  <c r="M586" i="18" s="1"/>
  <c r="X353" i="17"/>
  <c r="N478" i="18" s="1"/>
  <c r="W359" i="17"/>
  <c r="M484" i="18" s="1"/>
  <c r="W408" i="17"/>
  <c r="M536" i="18" s="1"/>
  <c r="U323" i="17"/>
  <c r="K446" i="18" s="1"/>
  <c r="V300" i="17"/>
  <c r="L420" i="18" s="1"/>
  <c r="U321" i="17"/>
  <c r="K444" i="18" s="1"/>
  <c r="W338" i="17"/>
  <c r="M461" i="18" s="1"/>
  <c r="W300" i="17"/>
  <c r="M420" i="18" s="1"/>
  <c r="X355" i="17"/>
  <c r="N480" i="18" s="1"/>
  <c r="U421" i="17"/>
  <c r="K549" i="18" s="1"/>
  <c r="W583" i="17"/>
  <c r="M720" i="18" s="1"/>
  <c r="U355" i="17"/>
  <c r="K480" i="18" s="1"/>
  <c r="V507" i="17"/>
  <c r="L641" i="18" s="1"/>
  <c r="W421" i="17"/>
  <c r="M549" i="18" s="1"/>
  <c r="X321" i="17"/>
  <c r="N444" i="18" s="1"/>
  <c r="W167" i="17"/>
  <c r="M275" i="18" s="1"/>
  <c r="W419" i="17"/>
  <c r="M547" i="18" s="1"/>
  <c r="X166" i="17"/>
  <c r="N274" i="18" s="1"/>
  <c r="W431" i="17"/>
  <c r="M561" i="18" s="1"/>
  <c r="W342" i="17"/>
  <c r="M467" i="18" s="1"/>
  <c r="X167" i="17"/>
  <c r="N275" i="18" s="1"/>
  <c r="W277" i="17"/>
  <c r="M396" i="18" s="1"/>
  <c r="X552" i="17"/>
  <c r="N688" i="18" s="1"/>
  <c r="U213" i="17"/>
  <c r="K327" i="18" s="1"/>
  <c r="W213" i="17"/>
  <c r="M327" i="18" s="1"/>
  <c r="W353" i="17"/>
  <c r="M478" i="18" s="1"/>
  <c r="X606" i="17"/>
  <c r="N745" i="18" s="1"/>
  <c r="U580" i="17"/>
  <c r="K717" i="18" s="1"/>
  <c r="V86" i="17"/>
  <c r="L192" i="18" s="1"/>
  <c r="W137" i="17"/>
  <c r="M244" i="18" s="1"/>
  <c r="V469" i="17"/>
  <c r="L602" i="18" s="1"/>
  <c r="W447" i="17"/>
  <c r="M579" i="18" s="1"/>
  <c r="X580" i="17"/>
  <c r="N717" i="18" s="1"/>
  <c r="W582" i="17"/>
  <c r="M719" i="18" s="1"/>
  <c r="W580" i="17"/>
  <c r="M717" i="18" s="1"/>
  <c r="U542" i="17"/>
  <c r="K678" i="18" s="1"/>
  <c r="X177" i="17"/>
  <c r="N285" i="18" s="1"/>
  <c r="V552" i="17"/>
  <c r="L688" i="18" s="1"/>
  <c r="V146" i="17"/>
  <c r="L253" i="18" s="1"/>
  <c r="X554" i="17"/>
  <c r="N690" i="18" s="1"/>
  <c r="V450" i="17"/>
  <c r="L582" i="18" s="1"/>
  <c r="U110" i="17"/>
  <c r="K216" i="18" s="1"/>
  <c r="W608" i="17"/>
  <c r="M747" i="18" s="1"/>
  <c r="U282" i="17"/>
  <c r="K401" i="18" s="1"/>
  <c r="V99" i="17"/>
  <c r="L205" i="18" s="1"/>
  <c r="W152" i="17"/>
  <c r="M259" i="18" s="1"/>
  <c r="X280" i="17"/>
  <c r="N399" i="18" s="1"/>
  <c r="X216" i="17"/>
  <c r="N330" i="18" s="1"/>
  <c r="U406" i="17"/>
  <c r="K534" i="18" s="1"/>
  <c r="X500" i="17"/>
  <c r="N634" i="18" s="1"/>
  <c r="U308" i="17"/>
  <c r="K428" i="18" s="1"/>
  <c r="V504" i="17"/>
  <c r="L638" i="18" s="1"/>
  <c r="W392" i="17"/>
  <c r="M518" i="18" s="1"/>
  <c r="U403" i="17"/>
  <c r="K531" i="18" s="1"/>
  <c r="W226" i="17"/>
  <c r="M341" i="18" s="1"/>
  <c r="X287" i="17"/>
  <c r="N406" i="18" s="1"/>
  <c r="V135" i="17"/>
  <c r="L242" i="18" s="1"/>
  <c r="X388" i="17"/>
  <c r="N514" i="18" s="1"/>
  <c r="U538" i="17"/>
  <c r="K673" i="18" s="1"/>
  <c r="U91" i="17"/>
  <c r="K197" i="18" s="1"/>
  <c r="X401" i="17"/>
  <c r="N529" i="18" s="1"/>
  <c r="U491" i="17"/>
  <c r="K625" i="18" s="1"/>
  <c r="V314" i="17"/>
  <c r="L437" i="18" s="1"/>
  <c r="U619" i="17"/>
  <c r="K758" i="18" s="1"/>
  <c r="U145" i="17"/>
  <c r="K252" i="18" s="1"/>
  <c r="U475" i="17"/>
  <c r="K608" i="18" s="1"/>
  <c r="X603" i="17"/>
  <c r="N742" i="18" s="1"/>
  <c r="U339" i="17"/>
  <c r="K462" i="18" s="1"/>
  <c r="W533" i="17"/>
  <c r="M668" i="18" s="1"/>
  <c r="V185" i="17"/>
  <c r="L294" i="18" s="1"/>
  <c r="U436" i="17"/>
  <c r="K566" i="18" s="1"/>
  <c r="W448" i="17"/>
  <c r="M580" i="18" s="1"/>
  <c r="X568" i="17"/>
  <c r="N705" i="18" s="1"/>
  <c r="X278" i="17"/>
  <c r="N397" i="18" s="1"/>
  <c r="W609" i="17"/>
  <c r="M748" i="18" s="1"/>
  <c r="U328" i="17"/>
  <c r="K451" i="18" s="1"/>
  <c r="V429" i="17"/>
  <c r="L559" i="18" s="1"/>
  <c r="X325" i="17"/>
  <c r="N448" i="18" s="1"/>
  <c r="W622" i="17"/>
  <c r="M761" i="18" s="1"/>
  <c r="W504" i="17"/>
  <c r="M638" i="18" s="1"/>
  <c r="X410" i="17"/>
  <c r="N538" i="18" s="1"/>
  <c r="X136" i="17"/>
  <c r="N243" i="18" s="1"/>
  <c r="X70" i="17"/>
  <c r="N175" i="18" s="1"/>
  <c r="W432" i="17"/>
  <c r="M562" i="18" s="1"/>
  <c r="U359" i="17"/>
  <c r="K484" i="18" s="1"/>
  <c r="V431" i="17"/>
  <c r="L561" i="18" s="1"/>
  <c r="V614" i="17"/>
  <c r="L753" i="18" s="1"/>
  <c r="X440" i="17"/>
  <c r="N570" i="18" s="1"/>
  <c r="X189" i="17"/>
  <c r="N298" i="18" s="1"/>
  <c r="U532" i="17"/>
  <c r="K667" i="18" s="1"/>
  <c r="U277" i="17"/>
  <c r="K396" i="18" s="1"/>
  <c r="U552" i="17"/>
  <c r="K688" i="18" s="1"/>
  <c r="W553" i="17"/>
  <c r="M689" i="18" s="1"/>
  <c r="X137" i="17"/>
  <c r="N244" i="18" s="1"/>
  <c r="V336" i="17"/>
  <c r="L459" i="18" s="1"/>
  <c r="W346" i="17"/>
  <c r="M471" i="18" s="1"/>
  <c r="V276" i="17"/>
  <c r="L395" i="18" s="1"/>
  <c r="X212" i="17"/>
  <c r="N326" i="18" s="1"/>
  <c r="V492" i="17"/>
  <c r="L626" i="18" s="1"/>
  <c r="V195" i="17"/>
  <c r="L309" i="18" s="1"/>
  <c r="U218" i="17"/>
  <c r="K332" i="18" s="1"/>
  <c r="V407" i="17"/>
  <c r="L535" i="18" s="1"/>
  <c r="W597" i="17"/>
  <c r="M735" i="18" s="1"/>
  <c r="V116" i="17"/>
  <c r="L222" i="18" s="1"/>
  <c r="V265" i="17"/>
  <c r="L383" i="18" s="1"/>
  <c r="U522" i="17"/>
  <c r="K657" i="18" s="1"/>
  <c r="X570" i="17"/>
  <c r="N707" i="18" s="1"/>
  <c r="X403" i="17"/>
  <c r="N531" i="18" s="1"/>
  <c r="V82" i="17"/>
  <c r="L187" i="18" s="1"/>
  <c r="W304" i="17"/>
  <c r="M424" i="18" s="1"/>
  <c r="U117" i="17"/>
  <c r="K223" i="18" s="1"/>
  <c r="X378" i="17"/>
  <c r="N504" i="18" s="1"/>
  <c r="X386" i="17"/>
  <c r="N512" i="18" s="1"/>
  <c r="V304" i="17"/>
  <c r="L424" i="18" s="1"/>
  <c r="U521" i="17"/>
  <c r="K656" i="18" s="1"/>
  <c r="U298" i="17"/>
  <c r="K418" i="18" s="1"/>
  <c r="W109" i="17"/>
  <c r="M215" i="18" s="1"/>
  <c r="W523" i="17"/>
  <c r="M658" i="18" s="1"/>
  <c r="U600" i="17"/>
  <c r="K739" i="18" s="1"/>
  <c r="U170" i="17"/>
  <c r="K278" i="18" s="1"/>
  <c r="X80" i="17"/>
  <c r="N185" i="18" s="1"/>
  <c r="U317" i="17"/>
  <c r="K440" i="18" s="1"/>
  <c r="W159" i="17"/>
  <c r="M267" i="18" s="1"/>
  <c r="X432" i="17"/>
  <c r="N562" i="18" s="1"/>
  <c r="U191" i="17"/>
  <c r="K300" i="18" s="1"/>
  <c r="X544" i="17"/>
  <c r="N680" i="18" s="1"/>
  <c r="V509" i="17"/>
  <c r="L643" i="18" s="1"/>
  <c r="X511" i="17"/>
  <c r="N645" i="18" s="1"/>
  <c r="W388" i="17"/>
  <c r="M514" i="18" s="1"/>
  <c r="U144" i="17"/>
  <c r="K251" i="18" s="1"/>
  <c r="W93" i="17"/>
  <c r="M199" i="18" s="1"/>
  <c r="X519" i="17"/>
  <c r="N653" i="18" s="1"/>
  <c r="W468" i="17"/>
  <c r="M601" i="18" s="1"/>
  <c r="U224" i="17"/>
  <c r="K339" i="18" s="1"/>
  <c r="W208" i="17"/>
  <c r="M322" i="18" s="1"/>
  <c r="V323" i="17"/>
  <c r="L446" i="18" s="1"/>
  <c r="X262" i="17"/>
  <c r="N380" i="18" s="1"/>
  <c r="X274" i="17"/>
  <c r="N392" i="18" s="1"/>
  <c r="X62" i="17"/>
  <c r="N166" i="18" s="1"/>
  <c r="V102" i="17"/>
  <c r="L208" i="18" s="1"/>
  <c r="W178" i="17"/>
  <c r="M286" i="18" s="1"/>
  <c r="V581" i="17"/>
  <c r="L718" i="18" s="1"/>
  <c r="W170" i="17"/>
  <c r="M278" i="18" s="1"/>
  <c r="X46" i="17"/>
  <c r="N150" i="18" s="1"/>
  <c r="V46" i="17"/>
  <c r="L150" i="18" s="1"/>
  <c r="X391" i="17"/>
  <c r="N517" i="18" s="1"/>
  <c r="X331" i="17"/>
  <c r="N454" i="18" s="1"/>
  <c r="U185" i="17"/>
  <c r="K294" i="18" s="1"/>
  <c r="V94" i="17"/>
  <c r="L200" i="18" s="1"/>
  <c r="U294" i="17"/>
  <c r="K413" i="18" s="1"/>
  <c r="X294" i="17"/>
  <c r="N413" i="18" s="1"/>
  <c r="U584" i="17"/>
  <c r="K721" i="18" s="1"/>
  <c r="W603" i="17"/>
  <c r="M742" i="18" s="1"/>
  <c r="W151" i="17"/>
  <c r="M258" i="18" s="1"/>
  <c r="X341" i="17"/>
  <c r="N466" i="18" s="1"/>
  <c r="V503" i="17"/>
  <c r="L637" i="18" s="1"/>
  <c r="X58" i="17"/>
  <c r="N162" i="18" s="1"/>
  <c r="V588" i="17"/>
  <c r="L726" i="18" s="1"/>
  <c r="U76" i="17"/>
  <c r="K181" i="18" s="1"/>
  <c r="U536" i="17"/>
  <c r="K671" i="18" s="1"/>
  <c r="U80" i="17"/>
  <c r="K185" i="18" s="1"/>
  <c r="X334" i="17"/>
  <c r="N457" i="18" s="1"/>
  <c r="V409" i="17"/>
  <c r="L537" i="18" s="1"/>
  <c r="W163" i="17"/>
  <c r="M271" i="18" s="1"/>
  <c r="V447" i="17"/>
  <c r="L579" i="18" s="1"/>
  <c r="U482" i="17"/>
  <c r="K615" i="18" s="1"/>
  <c r="U270" i="17"/>
  <c r="K388" i="18" s="1"/>
  <c r="U222" i="17"/>
  <c r="K337" i="18" s="1"/>
  <c r="V419" i="17"/>
  <c r="L547" i="18" s="1"/>
  <c r="V513" i="17"/>
  <c r="L647" i="18" s="1"/>
  <c r="U55" i="17"/>
  <c r="K159" i="18" s="1"/>
  <c r="U617" i="17"/>
  <c r="K756" i="18" s="1"/>
  <c r="W473" i="17"/>
  <c r="M606" i="18" s="1"/>
  <c r="W485" i="17"/>
  <c r="M619" i="18" s="1"/>
  <c r="U105" i="17"/>
  <c r="K211" i="18" s="1"/>
  <c r="U393" i="17"/>
  <c r="K519" i="18" s="1"/>
  <c r="U460" i="17"/>
  <c r="K592" i="18" s="1"/>
  <c r="V417" i="17"/>
  <c r="L545" i="18" s="1"/>
  <c r="X205" i="17"/>
  <c r="N319" i="18" s="1"/>
  <c r="W273" i="17"/>
  <c r="M391" i="18" s="1"/>
  <c r="W489" i="17"/>
  <c r="M623" i="18" s="1"/>
  <c r="X186" i="17"/>
  <c r="N295" i="18" s="1"/>
  <c r="V519" i="17"/>
  <c r="L653" i="18" s="1"/>
  <c r="V155" i="17"/>
  <c r="L263" i="18" s="1"/>
  <c r="V137" i="17"/>
  <c r="L244" i="18" s="1"/>
  <c r="V104" i="17"/>
  <c r="L210" i="18" s="1"/>
  <c r="V197" i="17"/>
  <c r="L311" i="18" s="1"/>
  <c r="U514" i="17"/>
  <c r="K648" i="18" s="1"/>
  <c r="X162" i="17"/>
  <c r="N270" i="18" s="1"/>
  <c r="V112" i="17"/>
  <c r="L218" i="18" s="1"/>
  <c r="X587" i="17"/>
  <c r="N725" i="18" s="1"/>
  <c r="U582" i="17"/>
  <c r="K719" i="18" s="1"/>
  <c r="X622" i="17"/>
  <c r="N761" i="18" s="1"/>
  <c r="W587" i="17"/>
  <c r="M725" i="18" s="1"/>
  <c r="U469" i="17"/>
  <c r="K602" i="18" s="1"/>
  <c r="V601" i="17"/>
  <c r="L740" i="18" s="1"/>
  <c r="V343" i="17"/>
  <c r="L468" i="18" s="1"/>
  <c r="W270" i="17"/>
  <c r="M388" i="18" s="1"/>
  <c r="U461" i="17"/>
  <c r="K593" i="18" s="1"/>
  <c r="U365" i="17"/>
  <c r="K491" i="18" s="1"/>
  <c r="V157" i="17"/>
  <c r="L265" i="18" s="1"/>
  <c r="X480" i="17"/>
  <c r="N613" i="18" s="1"/>
  <c r="U265" i="17"/>
  <c r="K383" i="18" s="1"/>
  <c r="V438" i="17"/>
  <c r="L568" i="18" s="1"/>
  <c r="U237" i="17"/>
  <c r="K354" i="18" s="1"/>
  <c r="X237" i="17"/>
  <c r="N354" i="18" s="1"/>
  <c r="V401" i="17"/>
  <c r="L529" i="18" s="1"/>
  <c r="V317" i="17"/>
  <c r="L440" i="18" s="1"/>
  <c r="U523" i="17"/>
  <c r="K658" i="18" s="1"/>
  <c r="U416" i="17"/>
  <c r="K544" i="18" s="1"/>
  <c r="U306" i="17"/>
  <c r="K426" i="18" s="1"/>
  <c r="X408" i="17"/>
  <c r="N536" i="18" s="1"/>
  <c r="X614" i="17"/>
  <c r="N753" i="18" s="1"/>
  <c r="W205" i="17"/>
  <c r="M319" i="18" s="1"/>
  <c r="X583" i="17"/>
  <c r="N720" i="18" s="1"/>
  <c r="V456" i="17"/>
  <c r="L588" i="18" s="1"/>
  <c r="X416" i="17"/>
  <c r="N544" i="18" s="1"/>
  <c r="V557" i="17"/>
  <c r="L693" i="18" s="1"/>
  <c r="W150" i="17"/>
  <c r="M257" i="18" s="1"/>
  <c r="U457" i="17"/>
  <c r="K589" i="18" s="1"/>
  <c r="W339" i="17"/>
  <c r="M462" i="18" s="1"/>
  <c r="U597" i="17"/>
  <c r="K735" i="18" s="1"/>
  <c r="V342" i="17"/>
  <c r="L467" i="18" s="1"/>
  <c r="X469" i="17"/>
  <c r="N602" i="18" s="1"/>
  <c r="U431" i="17"/>
  <c r="K561" i="18" s="1"/>
  <c r="W416" i="17"/>
  <c r="M544" i="18" s="1"/>
  <c r="X513" i="17"/>
  <c r="N647" i="18" s="1"/>
  <c r="W341" i="17"/>
  <c r="M466" i="18" s="1"/>
  <c r="U300" i="17"/>
  <c r="K420" i="18" s="1"/>
  <c r="U397" i="17"/>
  <c r="K523" i="18" s="1"/>
  <c r="U608" i="17"/>
  <c r="K747" i="18" s="1"/>
  <c r="U525" i="17"/>
  <c r="K660" i="18" s="1"/>
  <c r="V354" i="17"/>
  <c r="L479" i="18" s="1"/>
  <c r="V397" i="17"/>
  <c r="L523" i="18" s="1"/>
  <c r="W177" i="17"/>
  <c r="M285" i="18" s="1"/>
  <c r="V151" i="17"/>
  <c r="L258" i="18" s="1"/>
  <c r="U336" i="17"/>
  <c r="K459" i="18" s="1"/>
  <c r="V572" i="17"/>
  <c r="L709" i="18" s="1"/>
  <c r="V413" i="17"/>
  <c r="L541" i="18" s="1"/>
  <c r="U576" i="17"/>
  <c r="K713" i="18" s="1"/>
  <c r="W407" i="17"/>
  <c r="M535" i="18" s="1"/>
  <c r="U86" i="17"/>
  <c r="K192" i="18" s="1"/>
  <c r="X86" i="17"/>
  <c r="N192" i="18" s="1"/>
  <c r="W293" i="17"/>
  <c r="M412" i="18" s="1"/>
  <c r="X611" i="17"/>
  <c r="N750" i="18" s="1"/>
  <c r="V150" i="17"/>
  <c r="L257" i="18" s="1"/>
  <c r="U346" i="17"/>
  <c r="K471" i="18" s="1"/>
  <c r="T21" i="17"/>
  <c r="V21" i="17" s="1"/>
  <c r="L18" i="18" s="1"/>
  <c r="T17" i="17"/>
  <c r="U17" i="17" s="1"/>
  <c r="K14" i="18" s="1"/>
  <c r="T28" i="17"/>
  <c r="X28" i="17" s="1"/>
  <c r="N25" i="18" s="1"/>
  <c r="T27" i="17"/>
  <c r="W27" i="17" s="1"/>
  <c r="M24" i="18" s="1"/>
  <c r="T12" i="17"/>
  <c r="X12" i="17" s="1"/>
  <c r="N9" i="18" s="1"/>
  <c r="T34" i="17"/>
  <c r="X34" i="17" s="1"/>
  <c r="N31" i="18" s="1"/>
  <c r="T33" i="17"/>
  <c r="W33" i="17" s="1"/>
  <c r="M30" i="18" s="1"/>
  <c r="T15" i="17"/>
  <c r="X15" i="17" s="1"/>
  <c r="N12" i="18" s="1"/>
  <c r="T24" i="17"/>
  <c r="V24" i="17" s="1"/>
  <c r="L21" i="18" s="1"/>
  <c r="T25" i="17"/>
  <c r="X25" i="17" s="1"/>
  <c r="N22" i="18" s="1"/>
  <c r="T23" i="17"/>
  <c r="X23" i="17" s="1"/>
  <c r="N20" i="18" s="1"/>
  <c r="T22" i="17"/>
  <c r="X22" i="17" s="1"/>
  <c r="N19" i="18" s="1"/>
  <c r="T32" i="17"/>
  <c r="X32" i="17" s="1"/>
  <c r="N29" i="18" s="1"/>
  <c r="T16" i="17"/>
  <c r="W16" i="17" s="1"/>
  <c r="M13" i="18" s="1"/>
  <c r="T31" i="17"/>
  <c r="U31" i="17" s="1"/>
  <c r="K28" i="18" s="1"/>
  <c r="T13" i="17"/>
  <c r="V13" i="17" s="1"/>
  <c r="L10" i="18" s="1"/>
  <c r="T18" i="17"/>
  <c r="U18" i="17" s="1"/>
  <c r="K15" i="18" s="1"/>
  <c r="T30" i="17"/>
  <c r="V30" i="17" s="1"/>
  <c r="L27" i="18" s="1"/>
  <c r="T26" i="17"/>
  <c r="X26" i="17" s="1"/>
  <c r="N23" i="18" s="1"/>
  <c r="T29" i="17"/>
  <c r="U29" i="17" s="1"/>
  <c r="K26" i="18" s="1"/>
  <c r="N33" i="18"/>
  <c r="T20" i="17"/>
  <c r="W20" i="17" s="1"/>
  <c r="T35" i="17"/>
  <c r="U35" i="17" s="1"/>
  <c r="K32" i="18" s="1"/>
  <c r="T19" i="17"/>
  <c r="X19" i="17" s="1"/>
  <c r="N16" i="18" s="1"/>
  <c r="X21" i="17" l="1"/>
  <c r="N18" i="18" s="1"/>
  <c r="U21" i="17"/>
  <c r="K18" i="18" s="1"/>
  <c r="W24" i="17"/>
  <c r="M21" i="18" s="1"/>
  <c r="W18" i="17"/>
  <c r="M15" i="18" s="1"/>
  <c r="W23" i="17"/>
  <c r="M20" i="18" s="1"/>
  <c r="W30" i="17"/>
  <c r="M27" i="18" s="1"/>
  <c r="U34" i="17"/>
  <c r="K31" i="18" s="1"/>
  <c r="V35" i="17"/>
  <c r="L32" i="18" s="1"/>
  <c r="V20" i="17"/>
  <c r="K33" i="18"/>
  <c r="U12" i="17"/>
  <c r="K9" i="18" s="1"/>
  <c r="X17" i="17"/>
  <c r="N14" i="18" s="1"/>
  <c r="W32" i="17"/>
  <c r="M29" i="18" s="1"/>
  <c r="V25" i="17"/>
  <c r="L22" i="18" s="1"/>
  <c r="U30" i="17"/>
  <c r="K27" i="18" s="1"/>
  <c r="U16" i="17"/>
  <c r="K13" i="18" s="1"/>
  <c r="V34" i="17"/>
  <c r="L31" i="18" s="1"/>
  <c r="X20" i="17"/>
  <c r="V12" i="17"/>
  <c r="L9" i="18" s="1"/>
  <c r="W17" i="17"/>
  <c r="M14" i="18" s="1"/>
  <c r="V16" i="17"/>
  <c r="L13" i="18" s="1"/>
  <c r="U25" i="17"/>
  <c r="K22" i="18" s="1"/>
  <c r="U33" i="17"/>
  <c r="K30" i="18" s="1"/>
  <c r="U28" i="17"/>
  <c r="K25" i="18" s="1"/>
  <c r="U23" i="17"/>
  <c r="K20" i="18" s="1"/>
  <c r="U20" i="17"/>
  <c r="L33" i="18"/>
  <c r="U24" i="17"/>
  <c r="K21" i="18" s="1"/>
  <c r="W12" i="17"/>
  <c r="M9" i="18" s="1"/>
  <c r="X30" i="17"/>
  <c r="N27" i="18" s="1"/>
  <c r="V17" i="17"/>
  <c r="L14" i="18" s="1"/>
  <c r="X31" i="17"/>
  <c r="N28" i="18" s="1"/>
  <c r="X16" i="17"/>
  <c r="N13" i="18" s="1"/>
  <c r="W25" i="17"/>
  <c r="M22" i="18" s="1"/>
  <c r="W34" i="17"/>
  <c r="M31" i="18" s="1"/>
  <c r="X35" i="17"/>
  <c r="N32" i="18" s="1"/>
  <c r="V31" i="17"/>
  <c r="L28" i="18" s="1"/>
  <c r="V29" i="17"/>
  <c r="L26" i="18" s="1"/>
  <c r="M33" i="18"/>
  <c r="W26" i="17"/>
  <c r="M23" i="18" s="1"/>
  <c r="X24" i="17"/>
  <c r="N21" i="18" s="1"/>
  <c r="V33" i="17"/>
  <c r="L30" i="18" s="1"/>
  <c r="X27" i="17"/>
  <c r="N24" i="18" s="1"/>
  <c r="V18" i="17"/>
  <c r="L15" i="18" s="1"/>
  <c r="U32" i="17"/>
  <c r="K29" i="18" s="1"/>
  <c r="W22" i="17"/>
  <c r="M19" i="18" s="1"/>
  <c r="W19" i="17"/>
  <c r="M16" i="18" s="1"/>
  <c r="U26" i="17"/>
  <c r="K23" i="18" s="1"/>
  <c r="W28" i="17"/>
  <c r="M25" i="18" s="1"/>
  <c r="X13" i="17"/>
  <c r="N10" i="18" s="1"/>
  <c r="W15" i="17"/>
  <c r="M12" i="18" s="1"/>
  <c r="U19" i="17"/>
  <c r="K16" i="18" s="1"/>
  <c r="X29" i="17"/>
  <c r="N26" i="18" s="1"/>
  <c r="U27" i="17"/>
  <c r="K24" i="18" s="1"/>
  <c r="W13" i="17"/>
  <c r="M10" i="18" s="1"/>
  <c r="U22" i="17"/>
  <c r="K19" i="18" s="1"/>
  <c r="U15" i="17"/>
  <c r="K12" i="18" s="1"/>
  <c r="V19" i="17"/>
  <c r="L16" i="18" s="1"/>
  <c r="W35" i="17"/>
  <c r="M32" i="18" s="1"/>
  <c r="W29" i="17"/>
  <c r="M26" i="18" s="1"/>
  <c r="V26" i="17"/>
  <c r="L23" i="18" s="1"/>
  <c r="V23" i="17"/>
  <c r="L20" i="18" s="1"/>
  <c r="X33" i="17"/>
  <c r="N30" i="18" s="1"/>
  <c r="V27" i="17"/>
  <c r="L24" i="18" s="1"/>
  <c r="V28" i="17"/>
  <c r="L25" i="18" s="1"/>
  <c r="X18" i="17"/>
  <c r="N15" i="18" s="1"/>
  <c r="U13" i="17"/>
  <c r="K10" i="18" s="1"/>
  <c r="V32" i="17"/>
  <c r="L29" i="18" s="1"/>
  <c r="W21" i="17"/>
  <c r="M18" i="18" s="1"/>
  <c r="V22" i="17"/>
  <c r="L19" i="18" s="1"/>
  <c r="V15" i="17"/>
  <c r="L12" i="18" s="1"/>
  <c r="W31" i="17"/>
  <c r="M28" i="18" s="1"/>
</calcChain>
</file>

<file path=xl/sharedStrings.xml><?xml version="1.0" encoding="utf-8"?>
<sst xmlns="http://schemas.openxmlformats.org/spreadsheetml/2006/main" count="973" uniqueCount="850">
  <si>
    <t>Назва суду</t>
  </si>
  <si>
    <t>РЕЙТИНГ СУДУ</t>
  </si>
  <si>
    <t>№ з/п</t>
  </si>
  <si>
    <t>Місцеві господарські суди</t>
  </si>
  <si>
    <t>ВВС</t>
  </si>
  <si>
    <t>ЧС</t>
  </si>
  <si>
    <t>АА</t>
  </si>
  <si>
    <t>АВ</t>
  </si>
  <si>
    <t>ВВ</t>
  </si>
  <si>
    <t>ВА</t>
  </si>
  <si>
    <t>од.</t>
  </si>
  <si>
    <t>Вхідні справи</t>
  </si>
  <si>
    <t>Вирішені справи</t>
  </si>
  <si>
    <t>Невирішені справи</t>
  </si>
  <si>
    <t>%</t>
  </si>
  <si>
    <t>днів</t>
  </si>
  <si>
    <t>осіб</t>
  </si>
  <si>
    <t>ВВС+ЧС</t>
  </si>
  <si>
    <t>ЕВ+П</t>
  </si>
  <si>
    <t>Продуктив-ність (П)</t>
  </si>
  <si>
    <t>Ефективність витрат (ЕВ)</t>
  </si>
  <si>
    <t>Відсоток вирішених справ (ВВС)</t>
  </si>
  <si>
    <t>II</t>
  </si>
  <si>
    <t>Апеляційні загальні суди</t>
  </si>
  <si>
    <t>Місцеві загальні суди</t>
  </si>
  <si>
    <t>Апеляційні господарські суди</t>
  </si>
  <si>
    <t>V</t>
  </si>
  <si>
    <t>Апеляційні адміністративні суди</t>
  </si>
  <si>
    <t>VI</t>
  </si>
  <si>
    <t>Місцеві адміністративні суди</t>
  </si>
  <si>
    <t>Модельні показники</t>
  </si>
  <si>
    <t>Відхилення від модельного показника</t>
  </si>
  <si>
    <t>1=A</t>
  </si>
  <si>
    <t>2=B</t>
  </si>
  <si>
    <t>10=A</t>
  </si>
  <si>
    <t>20=B</t>
  </si>
  <si>
    <t>Середньооблікова чисельність суддів</t>
  </si>
  <si>
    <t>Кількість розглянутих справ</t>
  </si>
  <si>
    <t>Видатки державного бюджеету</t>
  </si>
  <si>
    <t>Рейтинги судів</t>
  </si>
  <si>
    <t>Ефективність виористання трудових ресурсів</t>
  </si>
  <si>
    <t>Ефективність роботи місцевих та апеляційних судів загальної юрисдикції</t>
  </si>
  <si>
    <t>І</t>
  </si>
  <si>
    <t>Барський районний суд Вінницької області</t>
  </si>
  <si>
    <t>Бершадський районний суд Вінницької області</t>
  </si>
  <si>
    <t>Вінницький міський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</si>
  <si>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</si>
  <si>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</si>
  <si>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</si>
  <si>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</si>
  <si>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</si>
  <si>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</si>
  <si>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</si>
  <si>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міський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</si>
  <si>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</si>
  <si>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</si>
  <si>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</si>
  <si>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</si>
  <si>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</si>
  <si>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 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</si>
  <si>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</si>
  <si>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</si>
  <si>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 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</si>
  <si>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</si>
  <si>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</si>
  <si>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</si>
  <si>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</si>
  <si>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</si>
  <si>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</si>
  <si>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</si>
  <si>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</si>
  <si>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</si>
  <si>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</si>
  <si>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</si>
  <si>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</si>
  <si>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</si>
  <si>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</si>
  <si>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</si>
  <si>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</si>
  <si>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</si>
  <si>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 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</si>
  <si>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</si>
  <si>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</si>
  <si>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</si>
  <si>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</si>
  <si>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</si>
  <si>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</si>
  <si>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</si>
  <si>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 суд Волинської області</t>
  </si>
  <si>
    <t>Амур-Нижньодніпровський районний суд м.Дніпропетровська</t>
  </si>
  <si>
    <t>Апостолівський районний суд Дніпропетровської області</t>
  </si>
  <si>
    <t>Бабушкінський районний суд м.Дніпропетровська</t>
  </si>
  <si>
    <t>Баглійський районний суд м.Дніпродзержинська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</si>
  <si>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</si>
  <si>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</si>
  <si>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</si>
  <si>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м.Кривого Рогу</t>
  </si>
  <si>
    <t>Дніпровський районний суд м.Дніпродзержинська</t>
  </si>
  <si>
    <t>Дніпропетровський районний суд Дніпропетровської області</t>
  </si>
  <si>
    <t>Довгинцівський районний суд м.Кривого Рогу</t>
  </si>
  <si>
    <t>Жовтневий районний суд м.Дніпропетровська</t>
  </si>
  <si>
    <t>Жовтневий районний суд м.Кривого Рогу</t>
  </si>
  <si>
    <t>Жовтоводський міський суд Дніпропетровської області</t>
  </si>
  <si>
    <t>Заводський районний суд м.Дніпродзержинська </t>
  </si>
  <si>
    <t>Інгулецький районний суд м.Кривого Рогу</t>
  </si>
  <si>
    <t>Індустріальний районний суд м.Дніпропетровська</t>
  </si>
  <si>
    <t>Кіровський районний суд м.Дніпропетровська</t>
  </si>
  <si>
    <t>Красногвардійський районний суд м.Дніпропетровська</t>
  </si>
  <si>
    <t>Криворізький районний суд Дніпропетровської області</t>
  </si>
  <si>
    <t>Криничанський районний суд Дніпропетровської області</t>
  </si>
  <si>
    <t>Ленінський районний суд м.Дніпропетровська</t>
  </si>
  <si>
    <t>Магдалинівський районний суд Дніпропетровської області</t>
  </si>
  <si>
    <t>Марганецький міський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</si>
  <si>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</si>
  <si>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</si>
  <si>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</si>
  <si>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</si>
  <si>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</si>
  <si>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Першотравенський міський суд Дніпропетровської області</t>
  </si>
  <si>
    <t>Петриківський районний 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</si>
  <si>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</si>
  <si>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</si>
  <si>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</si>
  <si>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м.Кривого Рогу</t>
  </si>
  <si>
    <t>Самарський районний суд м.Дніпропетровська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</si>
  <si>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</si>
  <si>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</si>
  <si>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 </t>
  </si>
  <si>
    <t>Тернівський міський суд Дніпропетровської області</t>
  </si>
  <si>
    <t>Тернівський районний суд м.Кривого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</si>
  <si>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</si>
  <si>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</si>
  <si>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</si>
  <si>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</si>
  <si>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</si>
  <si>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Артемівський міськрайонний суд Донецької області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</si>
  <si>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</si>
  <si>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</si>
  <si>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</si>
  <si>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Вугледарський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</si>
  <si>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</si>
  <si>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</si>
  <si>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</si>
  <si>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Дружківський міський суд Донецької області</t>
  </si>
  <si>
    <t>Жовтневий районний суд  м.Маріуполя</t>
  </si>
  <si>
    <t>Іллічівський районний суд  м.Маріуполя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</si>
  <si>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</si>
  <si>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</si>
  <si>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</si>
  <si>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</si>
  <si>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Мар'їнський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</si>
  <si>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</si>
  <si>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</si>
  <si>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м.Маріуполя</t>
  </si>
  <si>
    <t>Першотравневий районний суд Донецької області</t>
  </si>
  <si>
    <t>Приморський районний суд м. Маріуполя</t>
  </si>
  <si>
    <t>Селидівський міський суд Донецької області</t>
  </si>
  <si>
    <t>Слов'янський міськрайонний суд Донецької області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</si>
  <si>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</si>
  <si>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</si>
  <si>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</si>
  <si>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</si>
  <si>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</si>
  <si>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</si>
  <si>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</si>
  <si>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</si>
  <si>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</si>
  <si>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</si>
  <si>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</si>
  <si>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</si>
  <si>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</si>
  <si>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</si>
  <si>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</si>
  <si>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</si>
  <si>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</si>
  <si>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</si>
  <si>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</si>
  <si>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</si>
  <si>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</si>
  <si>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</si>
  <si>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</si>
  <si>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</si>
  <si>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</si>
  <si>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</si>
  <si>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</si>
  <si>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</si>
  <si>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</si>
  <si>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</si>
  <si>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</si>
  <si>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</si>
  <si>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</si>
  <si>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</si>
  <si>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</si>
  <si>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</si>
  <si>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</si>
  <si>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</si>
  <si>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</si>
  <si>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</si>
  <si>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</si>
  <si>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</si>
  <si>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</si>
  <si>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</si>
  <si>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</si>
  <si>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</si>
  <si>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</si>
  <si>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</si>
  <si>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 суд Запорізької області</t>
  </si>
  <si>
    <t>Комунарський районний суд м.Запоріжжя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</si>
  <si>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</si>
  <si>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</si>
  <si>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</si>
  <si>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</si>
  <si>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</si>
  <si>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</si>
  <si>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</si>
  <si>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</si>
  <si>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</si>
  <si>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</si>
  <si>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</si>
  <si>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</si>
  <si>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</si>
  <si>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</si>
  <si>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</si>
  <si>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</si>
  <si>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</si>
  <si>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</si>
  <si>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</si>
  <si>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</si>
  <si>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</si>
  <si>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</si>
  <si>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</si>
  <si>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</si>
  <si>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</si>
  <si>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</si>
  <si>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</si>
  <si>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</si>
  <si>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</si>
  <si>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</si>
  <si>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</si>
  <si>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</t>
  </si>
  <si>
    <t>Яремчанський міський суд Івано-Франківської області 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</si>
  <si>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</si>
  <si>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</si>
  <si>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</si>
  <si>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</si>
  <si>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</si>
  <si>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</si>
  <si>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</si>
  <si>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</si>
  <si>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</si>
  <si>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</si>
  <si>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</si>
  <si>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</si>
  <si>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</si>
  <si>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</si>
  <si>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міськрайонний суд Київської області</t>
  </si>
  <si>
    <t>Бородянський районний суд Київської області</t>
  </si>
  <si>
    <t>Броварський міськрайонний суд Київської області</t>
  </si>
  <si>
    <t>Васильківський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</si>
  <si>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</si>
  <si>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</si>
  <si>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</si>
  <si>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</si>
  <si>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</si>
  <si>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</si>
  <si>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</si>
  <si>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</si>
  <si>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</si>
  <si>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</si>
  <si>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</si>
  <si>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</si>
  <si>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</si>
  <si>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</si>
  <si>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</si>
  <si>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</si>
  <si>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</si>
  <si>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</si>
  <si>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міськрайонний суд Київської області</t>
  </si>
  <si>
    <t>Яготинський районний суд Київської області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</si>
  <si>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</si>
  <si>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</si>
  <si>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</si>
  <si>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</si>
  <si>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</si>
  <si>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</si>
  <si>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Знам'янський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</si>
  <si>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</si>
  <si>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м.Кіровограда</t>
  </si>
  <si>
    <t>Компаніївський районний суд Кіровоградської області</t>
  </si>
  <si>
    <t>Ленінський районний суд м.Кіровограда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</si>
  <si>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</si>
  <si>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</si>
  <si>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</si>
  <si>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</si>
  <si>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</si>
  <si>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</si>
  <si>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</si>
  <si>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</si>
  <si>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</si>
  <si>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</si>
  <si>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</si>
  <si>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</si>
  <si>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Біловодський районний суд Луганської області</t>
  </si>
  <si>
    <t>Білокуракинський районний суд Луганської області</t>
  </si>
  <si>
    <t>Кремінський районний суд Луганської області</t>
  </si>
  <si>
    <t>Лисичанський міський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</si>
  <si>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</si>
  <si>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</si>
  <si>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</si>
  <si>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</si>
  <si>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Попаснянський районний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</si>
  <si>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</si>
  <si>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</si>
  <si>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Сєвєродонецький міський суд Луганської області</t>
  </si>
  <si>
    <t>Старобільський районний суд Луганської області</t>
  </si>
  <si>
    <t>Троїцький районний суд Луганської області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</si>
  <si>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</si>
  <si>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</si>
  <si>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</si>
  <si>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</si>
  <si>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</si>
  <si>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</si>
  <si>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</si>
  <si>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</si>
  <si>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</si>
  <si>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</si>
  <si>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</si>
  <si>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</si>
  <si>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</si>
  <si>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</si>
  <si>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</si>
  <si>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</si>
  <si>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</si>
  <si>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</si>
  <si>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</si>
  <si>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</si>
  <si>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</si>
  <si>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</si>
  <si>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</si>
  <si>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</si>
  <si>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</si>
  <si>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м.Львова</t>
  </si>
  <si>
    <t>Червоноградський міський суд Львівської області</t>
  </si>
  <si>
    <t>Шевченківський районний суд м.Львова</t>
  </si>
  <si>
    <t>Яворівський районний суд Львівської області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</si>
  <si>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</si>
  <si>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</si>
  <si>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</si>
  <si>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</si>
  <si>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</si>
  <si>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</si>
  <si>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</si>
  <si>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</si>
  <si>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</si>
  <si>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</si>
  <si>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</si>
  <si>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</si>
  <si>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</si>
  <si>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</si>
  <si>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</si>
  <si>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</si>
  <si>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</si>
  <si>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</si>
  <si>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</si>
  <si>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</si>
  <si>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</si>
  <si>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</si>
  <si>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</si>
  <si>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</si>
  <si>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</si>
  <si>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</si>
  <si>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</si>
  <si>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</si>
  <si>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</si>
  <si>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</si>
  <si>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</si>
  <si>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</si>
  <si>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</si>
  <si>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</si>
  <si>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</si>
  <si>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</si>
  <si>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</si>
  <si>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</si>
  <si>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</si>
  <si>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</si>
  <si>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</si>
  <si>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</si>
  <si>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</si>
  <si>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</si>
  <si>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</si>
  <si>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</si>
  <si>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</si>
  <si>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</si>
  <si>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</si>
  <si>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</si>
  <si>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</si>
  <si>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</si>
  <si>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</si>
  <si>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</si>
  <si>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</si>
  <si>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</si>
  <si>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</si>
  <si>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Автозаводський районний суд м.Кременчука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</si>
  <si>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</si>
  <si>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</si>
  <si>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</si>
  <si>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</si>
  <si>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</si>
  <si>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</si>
  <si>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</si>
  <si>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</si>
  <si>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</si>
  <si>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</si>
  <si>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</si>
  <si>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</si>
  <si>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</si>
  <si>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м.Кременчука</t>
  </si>
  <si>
    <t>Ленінський районний суд м.Полтави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</si>
  <si>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</si>
  <si>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</si>
  <si>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</si>
  <si>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</si>
  <si>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</si>
  <si>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</si>
  <si>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</si>
  <si>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</si>
  <si>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</si>
  <si>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</si>
  <si>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</si>
  <si>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</si>
  <si>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</si>
  <si>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</si>
  <si>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</si>
  <si>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</si>
  <si>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</si>
  <si>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</si>
  <si>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</si>
  <si>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</si>
  <si>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</si>
  <si>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</si>
  <si>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</si>
  <si>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</si>
  <si>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</si>
  <si>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</si>
  <si>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</si>
  <si>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</si>
  <si>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</si>
  <si>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</si>
  <si>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</si>
  <si>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 суд Рівненської області</t>
  </si>
  <si>
    <t>Сарненський районний суд Рівненської області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</si>
  <si>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</si>
  <si>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</si>
  <si>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</si>
  <si>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</si>
  <si>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Ковпаківський районний суд м.Суми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</si>
  <si>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</si>
  <si>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</si>
  <si>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</si>
  <si>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</si>
  <si>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</si>
  <si>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</si>
  <si>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</si>
  <si>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</si>
  <si>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</si>
  <si>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</si>
  <si>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</si>
  <si>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</si>
  <si>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міськрайонний суд Сумської області</t>
  </si>
  <si>
    <t>Ямпільський районний суд Сумської області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</si>
  <si>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</si>
  <si>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</si>
  <si>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</si>
  <si>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</si>
  <si>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</si>
  <si>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</si>
  <si>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</si>
  <si>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</si>
  <si>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</si>
  <si>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</si>
  <si>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</si>
  <si>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</si>
  <si>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</si>
  <si>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</si>
  <si>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</si>
  <si>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</si>
  <si>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</si>
  <si>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</si>
  <si>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</si>
  <si>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</si>
  <si>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</si>
  <si>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</si>
  <si>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</si>
  <si>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</si>
  <si>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</si>
  <si>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</si>
  <si>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</si>
  <si>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м.Харкова</t>
  </si>
  <si>
    <t>Жовтневий районний суд м.Харкова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</si>
  <si>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</si>
  <si>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</si>
  <si>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</si>
  <si>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</si>
  <si>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</si>
  <si>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м.Харкова</t>
  </si>
  <si>
    <t>Коломацький районний суд Харківської області</t>
  </si>
  <si>
    <t>Комінтернівський районний суд м.Харкова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</si>
  <si>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</si>
  <si>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</si>
  <si>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</si>
  <si>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</si>
  <si>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</si>
  <si>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</si>
  <si>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м.Харкова</t>
  </si>
  <si>
    <t>Нововодолазький районний суд Харківської області</t>
  </si>
  <si>
    <t>Орджонікідзевський районний суд м.Харкова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</si>
  <si>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</si>
  <si>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</si>
  <si>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</si>
  <si>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м.Харкова</t>
  </si>
  <si>
    <t>Харківський районний суд Харківської області</t>
  </si>
  <si>
    <t>Червонозаводський районний суд м.Харкова</t>
  </si>
  <si>
    <t>Чугуївський міський суд Харківської області</t>
  </si>
  <si>
    <t>Шевченківський районний суд Харківської області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</si>
  <si>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</si>
  <si>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</si>
  <si>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</si>
  <si>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</si>
  <si>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</si>
  <si>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</si>
  <si>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</si>
  <si>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</si>
  <si>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</si>
  <si>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</si>
  <si>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</si>
  <si>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</si>
  <si>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</si>
  <si>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</si>
  <si>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</si>
  <si>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</si>
  <si>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</si>
  <si>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Херсонський міський суд Херсонської області</t>
  </si>
  <si>
    <t>Цюрупинський районний суд Херсонської області</t>
  </si>
  <si>
    <t>Чаплинський районний суд Херсонської області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</si>
  <si>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</si>
  <si>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</si>
  <si>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</si>
  <si>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</si>
  <si>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</si>
  <si>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</si>
  <si>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</si>
  <si>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</si>
  <si>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</si>
  <si>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</si>
  <si>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</si>
  <si>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</si>
  <si>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</si>
  <si>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</si>
  <si>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</si>
  <si>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</si>
  <si>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</si>
  <si>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</si>
  <si>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</si>
  <si>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</si>
  <si>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</si>
  <si>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</si>
  <si>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</si>
  <si>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</si>
  <si>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</si>
  <si>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</si>
  <si>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</si>
  <si>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</si>
  <si>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</si>
  <si>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</si>
  <si>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</si>
  <si>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</si>
  <si>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</si>
  <si>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</si>
  <si>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м.Черкаси</t>
  </si>
  <si>
    <t>Смілянський міськрайонний суд Черкаської області</t>
  </si>
  <si>
    <t>Соснівський районний суд м.Черкаси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</si>
  <si>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</si>
  <si>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</si>
  <si>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</si>
  <si>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</si>
  <si>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</si>
  <si>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</si>
  <si>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</si>
  <si>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</si>
  <si>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</si>
  <si>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</si>
  <si>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</si>
  <si>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</si>
  <si>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</si>
  <si>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Новодністровський міський суд Чернівецької області</t>
  </si>
  <si>
    <t>Новоселицький районний суд Чернівецької області</t>
  </si>
  <si>
    <t>Першотравневий районний суд м.Чернівців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</si>
  <si>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</si>
  <si>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</si>
  <si>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</si>
  <si>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</si>
  <si>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</si>
  <si>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</si>
  <si>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</si>
  <si>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</si>
  <si>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</si>
  <si>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</si>
  <si>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</si>
  <si>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</si>
  <si>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</si>
  <si>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</si>
  <si>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</si>
  <si>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</si>
  <si>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</si>
  <si>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</si>
  <si>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Ніжинський міськрайонний суд Чернігівської області</t>
  </si>
  <si>
    <t>Новгород-Сіверський районний суд Чернігівської області</t>
  </si>
  <si>
    <t>Новозаводський районний суд м.Чернігова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</si>
  <si>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</si>
  <si>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</si>
  <si>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</si>
  <si>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</si>
  <si>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</si>
  <si>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</si>
  <si>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 </t>
  </si>
  <si>
    <t>Чернігівський районний суд Чернігівської області</t>
  </si>
  <si>
    <t>Щорський районний суд Чернігівської області</t>
  </si>
  <si>
    <t>тис. грн</t>
  </si>
  <si>
    <t>ІІІ</t>
  </si>
  <si>
    <t>ІV</t>
  </si>
  <si>
    <t>ГС Вінницької обл.</t>
  </si>
  <si>
    <t>ГС Волинської обл.</t>
  </si>
  <si>
    <t>ГС Дніпропетровської обл.</t>
  </si>
  <si>
    <t>ГС Донецької обл.</t>
  </si>
  <si>
    <t>ГС Житомирської обл.</t>
  </si>
  <si>
    <t>ГС Закарпатської обл.</t>
  </si>
  <si>
    <t>ГС Запорізької обл.</t>
  </si>
  <si>
    <t>ГС Івано-Франківської обл.</t>
  </si>
  <si>
    <t>ГС Київської обл.</t>
  </si>
  <si>
    <t>ГС Кіровоградської обл.</t>
  </si>
  <si>
    <t>ГС Луганської обл.</t>
  </si>
  <si>
    <t>ГС Львівської обл.</t>
  </si>
  <si>
    <t>ГС Миколаївської обл.</t>
  </si>
  <si>
    <t>ГС Одеської обл.</t>
  </si>
  <si>
    <t>ГС Полтавської обл.</t>
  </si>
  <si>
    <t>ГС Рівненської обл.</t>
  </si>
  <si>
    <t>ГС Сумської обл.</t>
  </si>
  <si>
    <t>ГС Тернопільської обл.</t>
  </si>
  <si>
    <t>ГС Харківської обл.</t>
  </si>
  <si>
    <t>ГС Херсонської обл.</t>
  </si>
  <si>
    <t>ГС Хмельницької обл.</t>
  </si>
  <si>
    <t>ГС Черкаської обл.</t>
  </si>
  <si>
    <t>ГС Чернівецької обл.</t>
  </si>
  <si>
    <t>ГС Чернігівської обл.</t>
  </si>
  <si>
    <t>ГС м.Києва</t>
  </si>
  <si>
    <t>Дніпропетровський АГС</t>
  </si>
  <si>
    <t>Донецький АГС</t>
  </si>
  <si>
    <t>Львівський АГС</t>
  </si>
  <si>
    <t>Одеський АГС</t>
  </si>
  <si>
    <t>Рівненський АГС</t>
  </si>
  <si>
    <t>Харківський АГС</t>
  </si>
  <si>
    <t>Київський АГС</t>
  </si>
  <si>
    <t>Вінницький ОАС</t>
  </si>
  <si>
    <t>Волинський ОАС</t>
  </si>
  <si>
    <t>Дніпропетровський ОАС</t>
  </si>
  <si>
    <t>Донецький ОАС</t>
  </si>
  <si>
    <t>Житомирський ОАС</t>
  </si>
  <si>
    <t>Закарпатський ОАС</t>
  </si>
  <si>
    <t>Запорізький ОАС</t>
  </si>
  <si>
    <t>Івано-Франківський ОАС</t>
  </si>
  <si>
    <t>Київський ОАС</t>
  </si>
  <si>
    <t>Кіровоградський ОАС</t>
  </si>
  <si>
    <t>Луганський ОАС</t>
  </si>
  <si>
    <t>Львівський ОАС</t>
  </si>
  <si>
    <t>Миколаївський ОАС</t>
  </si>
  <si>
    <t>Одеський ОАС</t>
  </si>
  <si>
    <t>Полтавський ОАС</t>
  </si>
  <si>
    <t>Рівненський ОАС</t>
  </si>
  <si>
    <t>Сумський ОАС</t>
  </si>
  <si>
    <t>Тернопільський ОАС</t>
  </si>
  <si>
    <t>Харківський ОАС</t>
  </si>
  <si>
    <t>Херсонський ОАС</t>
  </si>
  <si>
    <t>Хмельницький ОАС</t>
  </si>
  <si>
    <t>Черкаський ОАС</t>
  </si>
  <si>
    <t>Чернівецький ОАС</t>
  </si>
  <si>
    <t>Чернігівський ОАС</t>
  </si>
  <si>
    <t>ОАС м.Києва</t>
  </si>
  <si>
    <t>Вінницький ААС</t>
  </si>
  <si>
    <t>Дніпропетровський ААС</t>
  </si>
  <si>
    <t>Донецький ААС</t>
  </si>
  <si>
    <t>Житомирський ААС</t>
  </si>
  <si>
    <t>Львівський ААС</t>
  </si>
  <si>
    <t>Одеський ААС</t>
  </si>
  <si>
    <t>Харківський ААС</t>
  </si>
  <si>
    <t>Київський ААС</t>
  </si>
  <si>
    <t>МЗС Вінницької області</t>
  </si>
  <si>
    <t>МЗС Волинської області</t>
  </si>
  <si>
    <t>МЗС Дніпропетровської області</t>
  </si>
  <si>
    <t>МЗС Донецької області</t>
  </si>
  <si>
    <t>МЗС Житомирської області</t>
  </si>
  <si>
    <t>МЗС Закарпатської області</t>
  </si>
  <si>
    <t>МЗС Запорізької області</t>
  </si>
  <si>
    <t>МЗС Івано-Франківської області</t>
  </si>
  <si>
    <t>МЗС м. Києва</t>
  </si>
  <si>
    <t>МЗС Київської області</t>
  </si>
  <si>
    <t>МЗС Кіровоградської області</t>
  </si>
  <si>
    <t>МЗС Луганської області</t>
  </si>
  <si>
    <t>МЗС Львівської області</t>
  </si>
  <si>
    <t>МЗС Миколаївської області</t>
  </si>
  <si>
    <t>МЗС Одеської області</t>
  </si>
  <si>
    <t>МЗС Полтавської області</t>
  </si>
  <si>
    <t>МЗС Рівненської області</t>
  </si>
  <si>
    <t>МЗС Сумської області</t>
  </si>
  <si>
    <t>МЗС Тернопільської області</t>
  </si>
  <si>
    <t>МЗС Харківської області</t>
  </si>
  <si>
    <t>МЗС Херсонської області</t>
  </si>
  <si>
    <t>МЗС Хмельницької області</t>
  </si>
  <si>
    <t>МЗС Черкаської області</t>
  </si>
  <si>
    <t>МЗС Чернівецької області</t>
  </si>
  <si>
    <t>МЗС Чернігівської області</t>
  </si>
  <si>
    <t>ІІ</t>
  </si>
  <si>
    <t>Залишок справ на початок звітного періоду</t>
  </si>
  <si>
    <t>Надійшло справ</t>
  </si>
  <si>
    <t>Розглянуто справ</t>
  </si>
  <si>
    <t>Залишок справ звітного періоду</t>
  </si>
  <si>
    <t>Значения</t>
  </si>
  <si>
    <t>Інстанція</t>
  </si>
  <si>
    <t>Нормативна потреба суддів на рік</t>
  </si>
  <si>
    <t>Залишок справ</t>
  </si>
  <si>
    <t>Залишок модельних справ</t>
  </si>
  <si>
    <t>Кількість справ що надійшли</t>
  </si>
  <si>
    <t>Надійшло модельних справ</t>
  </si>
  <si>
    <t>Кількість справ розлянутих за період</t>
  </si>
  <si>
    <t>Кількість розглянутих  модельних справ за період</t>
  </si>
  <si>
    <t>Залишок справ за звітний період</t>
  </si>
  <si>
    <t>Залишок модельних справ за звітний період</t>
  </si>
  <si>
    <t>Апеляційна інстанція</t>
  </si>
  <si>
    <t>Дніпропетровський апеляційний господарський суд</t>
  </si>
  <si>
    <t>Донецький апеляційний господарський суд</t>
  </si>
  <si>
    <t>Київський апеляційний господарський суд</t>
  </si>
  <si>
    <t>Львівський апеляційний господарський суд</t>
  </si>
  <si>
    <t>Одеський апеляційний господарський суд</t>
  </si>
  <si>
    <t>Рiвненський апеляційний господарський суд</t>
  </si>
  <si>
    <t>Харківський апеляційний господарський суд</t>
  </si>
  <si>
    <t>Перша інстанція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</si>
  <si>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</si>
  <si>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</si>
  <si>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</si>
  <si>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</si>
  <si>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</si>
  <si>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</si>
  <si>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</si>
  <si>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</si>
  <si>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</si>
  <si>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</si>
  <si>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</si>
  <si>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</si>
  <si>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</si>
  <si>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міста Києва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</si>
  <si>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</si>
  <si>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</si>
  <si>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</si>
  <si>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</si>
  <si>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</si>
  <si>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</si>
  <si>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</si>
  <si>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</si>
  <si>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</si>
  <si>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</si>
  <si>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</si>
  <si>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Общий итог</t>
  </si>
  <si>
    <t>Вінницький апеляційний адміністративний суд</t>
  </si>
  <si>
    <t>Дніпропетровський апеляційний адміністративний суд </t>
  </si>
  <si>
    <t>Донецький апеляційний адміністративний суд </t>
  </si>
  <si>
    <t>Житомирський апеляційний адміністративний суд</t>
  </si>
  <si>
    <t>Київський апеляційний адміністративний суд </t>
  </si>
  <si>
    <t>Львівський апеляційний адміністративний суд </t>
  </si>
  <si>
    <t>Одеський апеляційний адміністративний суд </t>
  </si>
  <si>
    <t>Харківський апеляційний адміністративний суд 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</si>
  <si>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</si>
  <si>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</si>
  <si>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</si>
  <si>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</si>
  <si>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</si>
  <si>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</si>
  <si>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</si>
  <si>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</si>
  <si>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</si>
  <si>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</si>
  <si>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</si>
  <si>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</si>
  <si>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</si>
  <si>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</si>
  <si>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Окружний адміністративний суд міста Києва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</si>
  <si>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</si>
  <si>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</si>
  <si>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</si>
  <si>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</si>
  <si>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</si>
  <si>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</si>
  <si>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</si>
  <si>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</si>
  <si>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</si>
  <si>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</si>
  <si>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* Яремчанським міським судом не розглянуто жодної справи</t>
  </si>
  <si>
    <t>* Жидачівським районним судом не розглянуто жодної справи</t>
  </si>
  <si>
    <t>* Савранським районним судом не розглянуто жодної справи</t>
  </si>
  <si>
    <t>*Карлівським районним судом та Лохвицьким районним судом не розглянуто жодної справи</t>
  </si>
  <si>
    <t>* Радивилівським районним судом не розглянуто жлдної справи</t>
  </si>
  <si>
    <t>* АС міста Києва  - відсутні дані щодо кількості вхідних та розглянутих справ</t>
  </si>
  <si>
    <t>Разом МЗС</t>
  </si>
  <si>
    <t>Разом ГС</t>
  </si>
  <si>
    <t>Разом ОАС</t>
  </si>
  <si>
    <t>Разом АС</t>
  </si>
  <si>
    <t>Разом ААС</t>
  </si>
  <si>
    <t>Разом АГС</t>
  </si>
  <si>
    <t>Ефективність використання коштів державного бюджету</t>
  </si>
  <si>
    <t>Зарічний районний суд м.Суми</t>
  </si>
  <si>
    <t>Апеляційний суд Вінницької області</t>
  </si>
  <si>
    <t>Апеляційний суд Волинської області</t>
  </si>
  <si>
    <t>Апеляційний суд Дніпропетровської області</t>
  </si>
  <si>
    <t>Апеляційний суд Донецької області</t>
  </si>
  <si>
    <t>Апеляційний суд Житомирської області</t>
  </si>
  <si>
    <t>Апеляційний суд Закарпатської області</t>
  </si>
  <si>
    <t>Апеляційний суд Запорізької області</t>
  </si>
  <si>
    <t>Апеляційний суд Івано-Франківської області</t>
  </si>
  <si>
    <t>Апеляційний суд міста Києва</t>
  </si>
  <si>
    <t>Апеляційний суд Київської області</t>
  </si>
  <si>
    <t>Апеляційний суд Кіровоградської області</t>
  </si>
  <si>
    <t>Апеляційний суд Луганської області</t>
  </si>
  <si>
    <t>Апеляційний суд Львівської області</t>
  </si>
  <si>
    <t>Апеляційний суд Миколаївської області</t>
  </si>
  <si>
    <t>Апеляційний суд Одеської області</t>
  </si>
  <si>
    <t>Апеляційний суд Полтавської області</t>
  </si>
  <si>
    <t>Апеляційний суд Рівненської області</t>
  </si>
  <si>
    <t>Апеляційний суд Сумської області</t>
  </si>
  <si>
    <t>Апеляційний суд Тернопільської області</t>
  </si>
  <si>
    <t>Апеляційний суд Харківської області</t>
  </si>
  <si>
    <t>Апеляційний суд Херсонської області</t>
  </si>
  <si>
    <t>Апеляційний суд Хмельницької області</t>
  </si>
  <si>
    <t>Апеляційний суд Черкаської області</t>
  </si>
  <si>
    <t>Апеляційний суд Чернівецької області</t>
  </si>
  <si>
    <t>Апеляційний суд Чернігівської області</t>
  </si>
  <si>
    <t>Ефективність роботи судів за І квартал 2018 року</t>
  </si>
  <si>
    <t>І півр 2018 рік</t>
  </si>
  <si>
    <t>тис.грн</t>
  </si>
  <si>
    <t>півріччя</t>
  </si>
  <si>
    <r>
      <t xml:space="preserve">бюджетні асигнування ФАКТ  2018 року </t>
    </r>
    <r>
      <rPr>
        <sz val="10"/>
        <color rgb="FFFF0000"/>
        <rFont val="Cambria"/>
        <family val="1"/>
        <charset val="204"/>
        <scheme val="major"/>
      </rPr>
      <t>(без капітальних)</t>
    </r>
    <r>
      <rPr>
        <sz val="10"/>
        <color rgb="FF7030A0"/>
        <rFont val="Cambria"/>
        <family val="1"/>
        <charset val="204"/>
        <scheme val="major"/>
      </rPr>
      <t xml:space="preserve"> </t>
    </r>
    <r>
      <rPr>
        <sz val="10"/>
        <color theme="4" tint="-0.249977111117893"/>
        <rFont val="Cambria"/>
        <family val="1"/>
        <charset val="204"/>
        <scheme val="major"/>
      </rPr>
      <t>І півріччя</t>
    </r>
  </si>
  <si>
    <t>Час очікування розгляду справи (ЧС)</t>
  </si>
  <si>
    <t>за І півріччя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</si>
</sst>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р_._-;\-* #,##0_р_._-;_-* &quot;-&quot;_р_._-;_-@_-"/>
    <numFmt numFmtId="165" formatCode="#,##0_ ;[Red]\-#,##0\ "/>
    <numFmt numFmtId="166" formatCode="_-* #,##0\ _г_р_н_._-;\-* #,##0\ _г_р_н_._-;_-* &quot;-&quot;\ _г_р_н_._-;_-@_-"/>
    <numFmt numFmtId="167" formatCode="#,##0.0_ ;[Red]\-#,##0.0\ "/>
    <numFmt numFmtId="168" formatCode="0.0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rgb="FF0070C0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  <font>
      <b/>
      <sz val="10"/>
      <color rgb="FF0070C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sz val="11"/>
      <color rgb="FFC00000"/>
      <name val="Cambria"/>
      <family val="1"/>
      <charset val="204"/>
      <scheme val="major"/>
    </font>
    <font>
      <b/>
      <sz val="10"/>
      <color rgb="FFC0000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i/>
      <sz val="11"/>
      <color rgb="FFC00000"/>
      <name val="Cambria"/>
      <family val="1"/>
      <charset val="204"/>
      <scheme val="major"/>
    </font>
    <font>
      <b/>
      <sz val="14"/>
      <color rgb="FFC00000"/>
      <name val="Tahoma"/>
      <family val="2"/>
      <charset val="204"/>
    </font>
    <font>
      <b/>
      <sz val="11"/>
      <color rgb="FFC00000"/>
      <name val="Tahoma"/>
      <family val="2"/>
      <charset val="204"/>
    </font>
    <font>
      <b/>
      <sz val="10"/>
      <color rgb="FFC00000"/>
      <name val="Tahoma"/>
      <family val="2"/>
      <charset val="204"/>
    </font>
    <font>
      <b/>
      <i/>
      <sz val="10"/>
      <color rgb="FFC00000"/>
      <name val="Tahoma"/>
      <family val="2"/>
      <charset val="204"/>
    </font>
    <font>
      <b/>
      <i/>
      <sz val="11"/>
      <color rgb="FFC00000"/>
      <name val="Tahoma"/>
      <family val="2"/>
      <charset val="204"/>
    </font>
    <font>
      <b/>
      <i/>
      <sz val="14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rgb="FF0070C0"/>
      <name val="Cambria"/>
      <family val="1"/>
      <charset val="204"/>
      <scheme val="major"/>
    </font>
    <font>
      <b/>
      <i/>
      <sz val="20"/>
      <color rgb="FFC00000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2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0"/>
      <name val="Arial Cyr"/>
      <charset val="204"/>
    </font>
    <font>
      <i/>
      <sz val="10"/>
      <color rgb="FF0070C0"/>
      <name val="Cambria"/>
      <family val="1"/>
      <charset val="204"/>
      <scheme val="major"/>
    </font>
    <font>
      <b/>
      <i/>
      <sz val="10"/>
      <color rgb="FF0070C0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7030A0"/>
      <name val="Cambria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b/>
      <sz val="20"/>
      <color theme="1"/>
      <name val="Cambria"/>
      <family val="1"/>
      <charset val="204"/>
      <scheme val="major"/>
    </font>
    <font>
      <sz val="10"/>
      <color theme="4" tint="-0.249977111117893"/>
      <name val="Cambria"/>
      <family val="1"/>
      <charset val="204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>
      <protection hidden="1"/>
    </xf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5" fillId="0" borderId="0"/>
    <xf numFmtId="0" fontId="39" fillId="0" borderId="0"/>
  </cellStyleXfs>
  <cellXfs count="219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9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5" fontId="9" fillId="3" borderId="1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5" fontId="23" fillId="0" borderId="13" xfId="0" applyNumberFormat="1" applyFont="1" applyFill="1" applyBorder="1" applyAlignment="1">
      <alignment vertical="center" wrapText="1"/>
    </xf>
    <xf numFmtId="165" fontId="23" fillId="0" borderId="18" xfId="0" applyNumberFormat="1" applyFont="1" applyFill="1" applyBorder="1" applyAlignment="1">
      <alignment vertical="center" wrapText="1"/>
    </xf>
    <xf numFmtId="165" fontId="23" fillId="0" borderId="13" xfId="0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65" fontId="23" fillId="0" borderId="3" xfId="0" applyNumberFormat="1" applyFont="1" applyFill="1" applyBorder="1" applyAlignment="1">
      <alignment vertical="center" wrapText="1"/>
    </xf>
    <xf numFmtId="165" fontId="24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 wrapText="1"/>
    </xf>
    <xf numFmtId="9" fontId="22" fillId="13" borderId="3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9" fontId="14" fillId="2" borderId="3" xfId="0" applyNumberFormat="1" applyFont="1" applyFill="1" applyBorder="1" applyAlignment="1">
      <alignment vertical="center" wrapText="1"/>
    </xf>
    <xf numFmtId="9" fontId="25" fillId="0" borderId="3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 wrapText="1"/>
    </xf>
    <xf numFmtId="9" fontId="20" fillId="9" borderId="1" xfId="0" applyNumberFormat="1" applyFont="1" applyFill="1" applyBorder="1" applyAlignment="1">
      <alignment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19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vertical="center" wrapText="1"/>
    </xf>
    <xf numFmtId="165" fontId="11" fillId="2" borderId="3" xfId="0" applyNumberFormat="1" applyFont="1" applyFill="1" applyBorder="1" applyAlignment="1">
      <alignment vertical="center" wrapText="1"/>
    </xf>
    <xf numFmtId="165" fontId="11" fillId="2" borderId="18" xfId="0" applyNumberFormat="1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 wrapText="1"/>
    </xf>
    <xf numFmtId="165" fontId="16" fillId="2" borderId="13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20" fillId="9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vertical="center" wrapText="1"/>
    </xf>
    <xf numFmtId="167" fontId="9" fillId="3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27" fillId="0" borderId="0" xfId="0" applyFont="1" applyAlignment="1">
      <alignment horizontal="left" vertical="center" wrapText="1"/>
    </xf>
    <xf numFmtId="0" fontId="3" fillId="0" borderId="18" xfId="0" applyFont="1" applyBorder="1" applyAlignme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29" fillId="0" borderId="0" xfId="0" applyFont="1"/>
    <xf numFmtId="0" fontId="28" fillId="0" borderId="0" xfId="0" applyFont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/>
    <xf numFmtId="167" fontId="30" fillId="0" borderId="0" xfId="0" applyNumberFormat="1" applyFont="1" applyFill="1" applyBorder="1" applyAlignment="1">
      <alignment vertical="center" wrapText="1"/>
    </xf>
    <xf numFmtId="165" fontId="30" fillId="0" borderId="0" xfId="0" applyNumberFormat="1" applyFont="1" applyFill="1" applyBorder="1" applyAlignment="1">
      <alignment vertical="center" wrapText="1"/>
    </xf>
    <xf numFmtId="9" fontId="31" fillId="0" borderId="0" xfId="0" applyNumberFormat="1" applyFont="1" applyFill="1" applyBorder="1" applyAlignment="1">
      <alignment vertical="center" wrapText="1"/>
    </xf>
    <xf numFmtId="0" fontId="32" fillId="0" borderId="0" xfId="0" applyFont="1" applyAlignment="1">
      <alignment vertical="center"/>
    </xf>
    <xf numFmtId="0" fontId="27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1" fillId="0" borderId="0" xfId="0" applyFont="1" applyFill="1"/>
    <xf numFmtId="0" fontId="27" fillId="0" borderId="0" xfId="0" applyFont="1" applyFill="1" applyAlignment="1">
      <alignment vertical="center" wrapText="1"/>
    </xf>
    <xf numFmtId="0" fontId="0" fillId="2" borderId="1" xfId="0" applyFill="1" applyBorder="1"/>
    <xf numFmtId="0" fontId="33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165" fontId="24" fillId="0" borderId="3" xfId="0" applyNumberFormat="1" applyFont="1" applyFill="1" applyBorder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8" fillId="8" borderId="1" xfId="0" applyFont="1" applyFill="1" applyBorder="1" applyAlignment="1">
      <alignment vertical="center"/>
    </xf>
    <xf numFmtId="165" fontId="9" fillId="8" borderId="1" xfId="0" applyNumberFormat="1" applyFont="1" applyFill="1" applyBorder="1" applyAlignment="1">
      <alignment vertical="center" wrapText="1"/>
    </xf>
    <xf numFmtId="165" fontId="9" fillId="8" borderId="11" xfId="0" applyNumberFormat="1" applyFont="1" applyFill="1" applyBorder="1" applyAlignment="1">
      <alignment vertical="center" wrapText="1"/>
    </xf>
    <xf numFmtId="0" fontId="15" fillId="8" borderId="1" xfId="0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 wrapText="1"/>
    </xf>
    <xf numFmtId="167" fontId="36" fillId="3" borderId="1" xfId="0" applyNumberFormat="1" applyFont="1" applyFill="1" applyBorder="1" applyAlignment="1">
      <alignment vertical="center" wrapText="1"/>
    </xf>
    <xf numFmtId="0" fontId="1" fillId="8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 wrapText="1"/>
    </xf>
    <xf numFmtId="167" fontId="22" fillId="13" borderId="3" xfId="0" applyNumberFormat="1" applyFont="1" applyFill="1" applyBorder="1" applyAlignment="1">
      <alignment vertical="center" wrapText="1"/>
    </xf>
    <xf numFmtId="0" fontId="1" fillId="14" borderId="1" xfId="0" applyNumberFormat="1" applyFont="1" applyFill="1" applyBorder="1" applyAlignment="1">
      <alignment horizontal="center" vertical="center"/>
    </xf>
    <xf numFmtId="167" fontId="11" fillId="2" borderId="13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67" fontId="37" fillId="2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7" fontId="23" fillId="0" borderId="13" xfId="0" applyNumberFormat="1" applyFont="1" applyFill="1" applyBorder="1" applyAlignment="1">
      <alignment vertical="center" wrapText="1"/>
    </xf>
    <xf numFmtId="168" fontId="36" fillId="3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1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8" borderId="0" xfId="0" applyFont="1" applyFill="1"/>
    <xf numFmtId="0" fontId="1" fillId="0" borderId="0" xfId="0" applyNumberFormat="1" applyFont="1" applyFill="1" applyBorder="1" applyAlignment="1">
      <alignment horizontal="center" vertical="center"/>
    </xf>
    <xf numFmtId="0" fontId="0" fillId="8" borderId="0" xfId="0" applyFill="1"/>
    <xf numFmtId="3" fontId="0" fillId="0" borderId="0" xfId="0" applyNumberFormat="1"/>
    <xf numFmtId="3" fontId="0" fillId="0" borderId="19" xfId="0" applyNumberFormat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0" fillId="0" borderId="29" xfId="0" applyNumberFormat="1" applyBorder="1"/>
    <xf numFmtId="3" fontId="0" fillId="0" borderId="30" xfId="0" applyNumberFormat="1" applyBorder="1"/>
    <xf numFmtId="3" fontId="0" fillId="0" borderId="30" xfId="0" applyNumberFormat="1" applyBorder="1" applyAlignment="1">
      <alignment vertical="center" wrapText="1"/>
    </xf>
    <xf numFmtId="3" fontId="0" fillId="0" borderId="31" xfId="0" applyNumberFormat="1" applyBorder="1"/>
    <xf numFmtId="3" fontId="0" fillId="0" borderId="32" xfId="0" applyNumberFormat="1" applyBorder="1"/>
    <xf numFmtId="3" fontId="0" fillId="0" borderId="32" xfId="0" applyNumberFormat="1" applyBorder="1" applyAlignment="1">
      <alignment vertical="center" wrapText="1"/>
    </xf>
    <xf numFmtId="3" fontId="0" fillId="0" borderId="33" xfId="0" applyNumberFormat="1" applyBorder="1"/>
    <xf numFmtId="3" fontId="0" fillId="0" borderId="34" xfId="0" applyNumberFormat="1" applyBorder="1"/>
    <xf numFmtId="3" fontId="0" fillId="0" borderId="34" xfId="0" applyNumberFormat="1" applyBorder="1" applyAlignment="1">
      <alignment vertical="center" wrapText="1"/>
    </xf>
    <xf numFmtId="3" fontId="0" fillId="8" borderId="0" xfId="0" applyNumberFormat="1" applyFill="1"/>
    <xf numFmtId="3" fontId="0" fillId="0" borderId="32" xfId="0" applyNumberFormat="1" applyBorder="1" applyAlignment="1">
      <alignment wrapText="1"/>
    </xf>
    <xf numFmtId="3" fontId="0" fillId="0" borderId="34" xfId="0" applyNumberFormat="1" applyBorder="1" applyAlignment="1">
      <alignment wrapText="1"/>
    </xf>
    <xf numFmtId="3" fontId="0" fillId="8" borderId="30" xfId="0" applyNumberFormat="1" applyFill="1" applyBorder="1"/>
    <xf numFmtId="3" fontId="0" fillId="8" borderId="30" xfId="0" applyNumberFormat="1" applyFill="1" applyBorder="1" applyAlignment="1">
      <alignment wrapText="1"/>
    </xf>
    <xf numFmtId="3" fontId="0" fillId="8" borderId="32" xfId="0" applyNumberFormat="1" applyFill="1" applyBorder="1"/>
    <xf numFmtId="3" fontId="0" fillId="8" borderId="32" xfId="0" applyNumberFormat="1" applyFill="1" applyBorder="1" applyAlignment="1">
      <alignment wrapText="1"/>
    </xf>
    <xf numFmtId="0" fontId="4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vertical="center" wrapText="1"/>
    </xf>
    <xf numFmtId="0" fontId="4" fillId="14" borderId="0" xfId="0" applyFont="1" applyFill="1"/>
    <xf numFmtId="0" fontId="4" fillId="14" borderId="0" xfId="0" applyFont="1" applyFill="1" applyBorder="1" applyAlignment="1">
      <alignment horizontal="center" vertical="center"/>
    </xf>
    <xf numFmtId="167" fontId="9" fillId="14" borderId="0" xfId="0" applyNumberFormat="1" applyFont="1" applyFill="1" applyBorder="1" applyAlignment="1">
      <alignment vertical="center" wrapText="1"/>
    </xf>
    <xf numFmtId="165" fontId="9" fillId="14" borderId="0" xfId="0" applyNumberFormat="1" applyFont="1" applyFill="1" applyBorder="1" applyAlignment="1">
      <alignment vertical="center" wrapText="1"/>
    </xf>
    <xf numFmtId="9" fontId="20" fillId="14" borderId="0" xfId="0" applyNumberFormat="1" applyFont="1" applyFill="1" applyBorder="1" applyAlignment="1">
      <alignment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14" borderId="0" xfId="0" applyNumberFormat="1" applyFont="1" applyFill="1" applyBorder="1" applyAlignment="1">
      <alignment horizontal="center" vertical="center"/>
    </xf>
    <xf numFmtId="0" fontId="0" fillId="14" borderId="0" xfId="0" applyFill="1"/>
    <xf numFmtId="0" fontId="1" fillId="0" borderId="0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vertical="center" wrapText="1"/>
    </xf>
    <xf numFmtId="0" fontId="4" fillId="10" borderId="0" xfId="0" applyFont="1" applyFill="1"/>
    <xf numFmtId="167" fontId="9" fillId="10" borderId="1" xfId="0" applyNumberFormat="1" applyFont="1" applyFill="1" applyBorder="1" applyAlignment="1">
      <alignment vertical="center" wrapText="1"/>
    </xf>
    <xf numFmtId="165" fontId="9" fillId="10" borderId="1" xfId="0" applyNumberFormat="1" applyFont="1" applyFill="1" applyBorder="1" applyAlignment="1">
      <alignment vertical="center" wrapText="1"/>
    </xf>
    <xf numFmtId="9" fontId="20" fillId="10" borderId="1" xfId="0" applyNumberFormat="1" applyFont="1" applyFill="1" applyBorder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167" fontId="1" fillId="0" borderId="0" xfId="0" applyNumberFormat="1" applyFont="1" applyAlignment="1">
      <alignment vertical="center" wrapText="1"/>
    </xf>
    <xf numFmtId="0" fontId="4" fillId="8" borderId="1" xfId="0" applyFont="1" applyFill="1" applyBorder="1" applyAlignment="1">
      <alignment horizontal="center" vertical="center"/>
    </xf>
    <xf numFmtId="9" fontId="1" fillId="8" borderId="1" xfId="0" applyNumberFormat="1" applyFont="1" applyFill="1" applyBorder="1" applyAlignment="1">
      <alignment vertical="center" wrapText="1"/>
    </xf>
    <xf numFmtId="9" fontId="13" fillId="8" borderId="1" xfId="0" applyNumberFormat="1" applyFont="1" applyFill="1" applyBorder="1" applyAlignment="1">
      <alignment vertical="center" wrapText="1"/>
    </xf>
    <xf numFmtId="165" fontId="1" fillId="8" borderId="1" xfId="0" applyNumberFormat="1" applyFont="1" applyFill="1" applyBorder="1" applyAlignment="1">
      <alignment vertical="center" wrapText="1"/>
    </xf>
    <xf numFmtId="167" fontId="9" fillId="8" borderId="1" xfId="0" applyNumberFormat="1" applyFont="1" applyFill="1" applyBorder="1" applyAlignment="1">
      <alignment vertical="center" wrapText="1"/>
    </xf>
    <xf numFmtId="167" fontId="1" fillId="8" borderId="1" xfId="0" applyNumberFormat="1" applyFont="1" applyFill="1" applyBorder="1" applyAlignment="1">
      <alignment vertical="center" wrapText="1"/>
    </xf>
    <xf numFmtId="168" fontId="36" fillId="8" borderId="1" xfId="0" applyNumberFormat="1" applyFont="1" applyFill="1" applyBorder="1" applyAlignment="1">
      <alignment vertical="center" wrapText="1"/>
    </xf>
    <xf numFmtId="1" fontId="1" fillId="8" borderId="1" xfId="0" applyNumberFormat="1" applyFont="1" applyFill="1" applyBorder="1" applyAlignment="1">
      <alignment vertical="center" wrapText="1"/>
    </xf>
    <xf numFmtId="9" fontId="20" fillId="8" borderId="1" xfId="0" applyNumberFormat="1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vertical="center" wrapText="1"/>
    </xf>
    <xf numFmtId="165" fontId="9" fillId="3" borderId="18" xfId="0" applyNumberFormat="1" applyFont="1" applyFill="1" applyBorder="1" applyAlignment="1">
      <alignment vertical="center" wrapText="1"/>
    </xf>
    <xf numFmtId="167" fontId="9" fillId="3" borderId="13" xfId="0" applyNumberFormat="1" applyFont="1" applyFill="1" applyBorder="1" applyAlignment="1">
      <alignment vertical="center" wrapText="1"/>
    </xf>
    <xf numFmtId="0" fontId="41" fillId="2" borderId="1" xfId="0" applyFont="1" applyFill="1" applyBorder="1" applyAlignment="1">
      <alignment vertical="center" wrapText="1"/>
    </xf>
    <xf numFmtId="0" fontId="4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14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38" fillId="0" borderId="21" xfId="0" applyNumberFormat="1" applyFont="1" applyBorder="1" applyAlignment="1">
      <alignment horizontal="center" vertical="center"/>
    </xf>
    <xf numFmtId="3" fontId="38" fillId="0" borderId="28" xfId="0" applyNumberFormat="1" applyFont="1" applyBorder="1" applyAlignment="1">
      <alignment horizontal="center" vertical="center"/>
    </xf>
    <xf numFmtId="3" fontId="38" fillId="0" borderId="21" xfId="0" applyNumberFormat="1" applyFont="1" applyBorder="1" applyAlignment="1">
      <alignment horizontal="center" vertical="center" wrapText="1"/>
    </xf>
    <xf numFmtId="3" fontId="38" fillId="0" borderId="28" xfId="0" applyNumberFormat="1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</cellXfs>
  <cellStyles count="8">
    <cellStyle name="Звичайний_Додаток №8" xfId="7"/>
    <cellStyle name="Обычный" xfId="0" builtinId="0"/>
    <cellStyle name="Обычный 2" xfId="1"/>
    <cellStyle name="Обычный 3" xfId="2"/>
    <cellStyle name="Обычный 4" xfId="6"/>
    <cellStyle name="Процентный 2" xfId="3"/>
    <cellStyle name="Финансовый [0] 2" xfId="4"/>
    <cellStyle name="Финансовый [0] 3" xfId="5"/>
  </cellStyles>
  <dxfs count="7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FFCC"/>
      <color rgb="FF009900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2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4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6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7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14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15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16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17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19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20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21.xml"/></Relationships>
</file>

<file path=xl/charts/_rels/chart3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3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23.xml"/></Relationships>
</file>

<file path=xl/charts/_rels/chart3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4.xml"/></Relationships>
</file>

<file path=xl/charts/_rels/chart3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25.xml"/></Relationships>
</file>

<file path=xl/charts/_rels/chart3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6.xml"/></Relationships>
</file>

<file path=xl/charts/_rels/chart3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27.xml"/></Relationships>
</file>

<file path=xl/charts/_rels/chart3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29.xml"/></Relationships>
</file>

<file path=xl/charts/_rels/chart4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30.xml"/></Relationships>
</file>

<file path=xl/charts/_rels/chart4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31.xml"/></Relationships>
</file>

<file path=xl/charts/_rels/chart4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5.xml"/><Relationship Id="rId1" Type="http://schemas.openxmlformats.org/officeDocument/2006/relationships/themeOverride" Target="../theme/themeOverride32.xml"/></Relationships>
</file>

<file path=xl/charts/_rels/chart4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33.xml"/></Relationships>
</file>

<file path=xl/charts/_rels/chart4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7.xml"/><Relationship Id="rId1" Type="http://schemas.openxmlformats.org/officeDocument/2006/relationships/themeOverride" Target="../theme/themeOverride34.xml"/></Relationships>
</file>

<file path=xl/charts/_rels/chart4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35.xml"/></Relationships>
</file>

<file path=xl/charts/_rels/chart4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9.xml"/><Relationship Id="rId1" Type="http://schemas.openxmlformats.org/officeDocument/2006/relationships/themeOverride" Target="../theme/themeOverride36.xml"/></Relationships>
</file>

<file path=xl/charts/_rels/chart4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37.xml"/></Relationships>
</file>

<file path=xl/charts/_rels/chart4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1.xml"/><Relationship Id="rId1" Type="http://schemas.openxmlformats.org/officeDocument/2006/relationships/themeOverride" Target="../theme/themeOverride3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39.xml"/></Relationships>
</file>

<file path=xl/charts/_rels/chart5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3.xml"/><Relationship Id="rId1" Type="http://schemas.openxmlformats.org/officeDocument/2006/relationships/themeOverride" Target="../theme/themeOverride40.xml"/></Relationships>
</file>

<file path=xl/charts/_rels/chart5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41.xml"/></Relationships>
</file>

<file path=xl/charts/_rels/chart5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42.xml"/></Relationships>
</file>

<file path=xl/charts/_rels/chart5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43.xml"/></Relationships>
</file>

<file path=xl/charts/_rels/chart5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44.xml"/></Relationships>
</file>

<file path=xl/charts/_rels/chart5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8.xml"/><Relationship Id="rId1" Type="http://schemas.openxmlformats.org/officeDocument/2006/relationships/themeOverride" Target="../theme/themeOverride45.xml"/></Relationships>
</file>

<file path=xl/charts/_rels/chart5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9.xml"/><Relationship Id="rId1" Type="http://schemas.openxmlformats.org/officeDocument/2006/relationships/themeOverride" Target="../theme/themeOverride46.xml"/></Relationships>
</file>

<file path=xl/charts/_rels/chart5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0.xml"/><Relationship Id="rId1" Type="http://schemas.openxmlformats.org/officeDocument/2006/relationships/themeOverride" Target="../theme/themeOverride47.xml"/></Relationships>
</file>

<file path=xl/charts/_rels/chart5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1.xml"/><Relationship Id="rId1" Type="http://schemas.openxmlformats.org/officeDocument/2006/relationships/themeOverride" Target="../theme/themeOverride4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2.xml"/><Relationship Id="rId1" Type="http://schemas.openxmlformats.org/officeDocument/2006/relationships/themeOverride" Target="../theme/themeOverride49.xml"/></Relationships>
</file>

<file path=xl/charts/_rels/chart6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3.xml"/><Relationship Id="rId1" Type="http://schemas.openxmlformats.org/officeDocument/2006/relationships/themeOverride" Target="../theme/themeOverride50.xml"/></Relationships>
</file>

<file path=xl/charts/_rels/chart6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4.xml"/><Relationship Id="rId1" Type="http://schemas.openxmlformats.org/officeDocument/2006/relationships/themeOverride" Target="../theme/themeOverride51.xml"/></Relationships>
</file>

<file path=xl/charts/_rels/chart6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5.xml"/><Relationship Id="rId1" Type="http://schemas.openxmlformats.org/officeDocument/2006/relationships/themeOverride" Target="../theme/themeOverride52.xml"/></Relationships>
</file>

<file path=xl/charts/_rels/chart6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6.xml"/><Relationship Id="rId1" Type="http://schemas.openxmlformats.org/officeDocument/2006/relationships/themeOverride" Target="../theme/themeOverride53.xml"/></Relationships>
</file>

<file path=xl/charts/_rels/chart6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7.xml"/><Relationship Id="rId1" Type="http://schemas.openxmlformats.org/officeDocument/2006/relationships/themeOverride" Target="../theme/themeOverride54.xml"/></Relationships>
</file>

<file path=xl/charts/_rels/chart6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8.xml"/><Relationship Id="rId1" Type="http://schemas.openxmlformats.org/officeDocument/2006/relationships/themeOverride" Target="../theme/themeOverride55.xml"/></Relationships>
</file>

<file path=xl/charts/_rels/chart6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9.xml"/><Relationship Id="rId1" Type="http://schemas.openxmlformats.org/officeDocument/2006/relationships/themeOverride" Target="../theme/themeOverride56.xml"/></Relationships>
</file>

<file path=xl/charts/_rels/chart6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0.xml"/><Relationship Id="rId1" Type="http://schemas.openxmlformats.org/officeDocument/2006/relationships/themeOverride" Target="../theme/themeOverride57.xml"/></Relationships>
</file>

<file path=xl/charts/_rels/chart6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1.xml"/><Relationship Id="rId1" Type="http://schemas.openxmlformats.org/officeDocument/2006/relationships/themeOverride" Target="../theme/themeOverride5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2.xml"/><Relationship Id="rId1" Type="http://schemas.openxmlformats.org/officeDocument/2006/relationships/themeOverride" Target="../theme/themeOverride59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3.xml"/><Relationship Id="rId1" Type="http://schemas.openxmlformats.org/officeDocument/2006/relationships/themeOverride" Target="../theme/themeOverride60.xml"/></Relationships>
</file>

<file path=xl/charts/_rels/chart7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4.xml"/><Relationship Id="rId1" Type="http://schemas.openxmlformats.org/officeDocument/2006/relationships/themeOverride" Target="../theme/themeOverride61.xml"/></Relationships>
</file>

<file path=xl/charts/_rels/chart7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5.xml"/><Relationship Id="rId1" Type="http://schemas.openxmlformats.org/officeDocument/2006/relationships/themeOverride" Target="../theme/themeOverride62.xml"/></Relationships>
</file>

<file path=xl/charts/_rels/chart7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6.xml"/><Relationship Id="rId1" Type="http://schemas.openxmlformats.org/officeDocument/2006/relationships/themeOverride" Target="../theme/themeOverride63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7.xml"/><Relationship Id="rId1" Type="http://schemas.openxmlformats.org/officeDocument/2006/relationships/themeOverride" Target="../theme/themeOverride64.xml"/></Relationships>
</file>

<file path=xl/charts/_rels/chart7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8.xml"/><Relationship Id="rId1" Type="http://schemas.openxmlformats.org/officeDocument/2006/relationships/themeOverride" Target="../theme/themeOverride65.xml"/></Relationships>
</file>

<file path=xl/charts/_rels/chart7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9.xml"/><Relationship Id="rId1" Type="http://schemas.openxmlformats.org/officeDocument/2006/relationships/themeOverride" Target="../theme/themeOverride66.xml"/></Relationships>
</file>

<file path=xl/charts/_rels/chart7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0.xml"/><Relationship Id="rId1" Type="http://schemas.openxmlformats.org/officeDocument/2006/relationships/themeOverride" Target="../theme/themeOverride67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1.xml"/><Relationship Id="rId1" Type="http://schemas.openxmlformats.org/officeDocument/2006/relationships/themeOverride" Target="../theme/themeOverride6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2.xml"/><Relationship Id="rId1" Type="http://schemas.openxmlformats.org/officeDocument/2006/relationships/themeOverride" Target="../theme/themeOverride69.xml"/></Relationships>
</file>

<file path=xl/charts/_rels/chart8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3.xml"/><Relationship Id="rId1" Type="http://schemas.openxmlformats.org/officeDocument/2006/relationships/themeOverride" Target="../theme/themeOverride70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4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5.xml"/><Relationship Id="rId1" Type="http://schemas.openxmlformats.org/officeDocument/2006/relationships/themeOverride" Target="../theme/themeOverride72.xml"/></Relationships>
</file>

<file path=xl/charts/_rels/chart8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6.xml"/><Relationship Id="rId1" Type="http://schemas.openxmlformats.org/officeDocument/2006/relationships/themeOverride" Target="../theme/themeOverrid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7.xml"/><Relationship Id="rId1" Type="http://schemas.openxmlformats.org/officeDocument/2006/relationships/themeOverride" Target="../theme/themeOverrid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8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9.xml"/><Relationship Id="rId1" Type="http://schemas.openxmlformats.org/officeDocument/2006/relationships/themeOverride" Target="../theme/themeOverride76.xml"/></Relationships>
</file>

<file path=xl/charts/_rels/chart8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0.xml"/><Relationship Id="rId1" Type="http://schemas.openxmlformats.org/officeDocument/2006/relationships/themeOverride" Target="../theme/themeOverride77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1.xml"/><Relationship Id="rId1" Type="http://schemas.openxmlformats.org/officeDocument/2006/relationships/themeOverride" Target="../theme/themeOverride7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2.xml"/><Relationship Id="rId1" Type="http://schemas.openxmlformats.org/officeDocument/2006/relationships/themeOverride" Target="../theme/themeOverride7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uk-UA" sz="2000"/>
              <a:t>Рейтинги </a:t>
            </a:r>
            <a:r>
              <a:rPr lang="uk-UA" sz="2000" u="sng"/>
              <a:t>апеляційних</a:t>
            </a:r>
            <a:r>
              <a:rPr lang="uk-UA" sz="2000" u="sng" baseline="0"/>
              <a:t> загальних </a:t>
            </a:r>
            <a:r>
              <a:rPr lang="uk-UA" sz="2000" u="sng"/>
              <a:t>судів</a:t>
            </a:r>
            <a:r>
              <a:rPr lang="uk-UA" sz="2000"/>
              <a:t> за І півріччя</a:t>
            </a:r>
            <a:r>
              <a:rPr lang="uk-UA" sz="2000" baseline="0"/>
              <a:t> </a:t>
            </a:r>
            <a:r>
              <a:rPr lang="uk-UA" sz="2000"/>
              <a:t>2018 року</a:t>
            </a:r>
          </a:p>
        </c:rich>
      </c:tx>
      <c:layout>
        <c:manualLayout>
          <c:xMode val="edge"/>
          <c:yMode val="edge"/>
          <c:x val="0.11624009101362164"/>
          <c:y val="1.63041733976656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094190974347E-2"/>
          <c:y val="0.14480085470085471"/>
          <c:w val="0.92423516414141416"/>
          <c:h val="0.783624358974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'!$C$9</c:f>
                  <c:strCache>
                    <c:ptCount val="1"/>
                    <c:pt idx="0">
                      <c:v>Апеляційний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'!$C$10</c:f>
                  <c:strCache>
                    <c:ptCount val="1"/>
                    <c:pt idx="0">
                      <c:v>Апеляційний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'!$C$11</c:f>
                  <c:strCache>
                    <c:ptCount val="1"/>
                    <c:pt idx="0">
                      <c:v>Апеляційний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</c:f>
                  <c:strCache>
                    <c:ptCount val="1"/>
                    <c:pt idx="0">
                      <c:v>Апеляційний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'!$C$13</c:f>
                  <c:strCache>
                    <c:ptCount val="1"/>
                    <c:pt idx="0">
                      <c:v>Апеляційний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'!$C$14</c:f>
                  <c:strCache>
                    <c:ptCount val="1"/>
                    <c:pt idx="0">
                      <c:v>Апеляційний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'!$C$15</c:f>
                  <c:strCache>
                    <c:ptCount val="1"/>
                    <c:pt idx="0">
                      <c:v>Апеляційний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'!$C$16</c:f>
                  <c:strCache>
                    <c:ptCount val="1"/>
                    <c:pt idx="0">
                      <c:v>Апеляційний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'!$C$17</c:f>
                  <c:strCache>
                    <c:ptCount val="1"/>
                    <c:pt idx="0">
                      <c:v>Апеляційний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'!$C$18</c:f>
                  <c:strCache>
                    <c:ptCount val="1"/>
                    <c:pt idx="0">
                      <c:v>Апеляційний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'!$C$19</c:f>
                  <c:strCache>
                    <c:ptCount val="1"/>
                    <c:pt idx="0">
                      <c:v>Апеляційний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'!$C$20</c:f>
                  <c:strCache>
                    <c:ptCount val="1"/>
                    <c:pt idx="0">
                      <c:v>Апеляційний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'!$C$21</c:f>
                  <c:strCache>
                    <c:ptCount val="1"/>
                    <c:pt idx="0">
                      <c:v>Апеляційний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'!$C$22</c:f>
                  <c:strCache>
                    <c:ptCount val="1"/>
                    <c:pt idx="0">
                      <c:v>Апеляційний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'!$C$23</c:f>
                  <c:strCache>
                    <c:ptCount val="1"/>
                    <c:pt idx="0">
                      <c:v>Апеляційний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'!$C$24</c:f>
                  <c:strCache>
                    <c:ptCount val="1"/>
                    <c:pt idx="0">
                      <c:v>Апеляційний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'!$C$25</c:f>
                  <c:strCache>
                    <c:ptCount val="1"/>
                    <c:pt idx="0">
                      <c:v>Апеляційний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'!$C$26</c:f>
                  <c:strCache>
                    <c:ptCount val="1"/>
                    <c:pt idx="0">
                      <c:v>Апеляційний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'!$C$27</c:f>
                  <c:strCache>
                    <c:ptCount val="1"/>
                    <c:pt idx="0">
                      <c:v>Апеляційний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'!$C$28</c:f>
                  <c:strCache>
                    <c:ptCount val="1"/>
                    <c:pt idx="0">
                      <c:v>Апеляційний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'!$C$29</c:f>
                  <c:strCache>
                    <c:ptCount val="1"/>
                    <c:pt idx="0">
                      <c:v>Апеляційний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'!$C$30</c:f>
                  <c:strCache>
                    <c:ptCount val="1"/>
                    <c:pt idx="0">
                      <c:v>Апеляційний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'!$C$31</c:f>
                  <c:strCache>
                    <c:ptCount val="1"/>
                    <c:pt idx="0">
                      <c:v>Апеляційний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'!$C$32</c:f>
                  <c:strCache>
                    <c:ptCount val="1"/>
                    <c:pt idx="0">
                      <c:v>Апеляційний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'!$C$33</c:f>
                  <c:strCache>
                    <c:ptCount val="1"/>
                    <c:pt idx="0">
                      <c:v>Апеляційний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'!$H$9:$H$33</c:f>
              <c:numCache>
                <c:formatCode>0%</c:formatCode>
                <c:ptCount val="25"/>
                <c:pt idx="0">
                  <c:v>1.48</c:v>
                </c:pt>
                <c:pt idx="1">
                  <c:v>0.56000000000000005</c:v>
                </c:pt>
                <c:pt idx="2">
                  <c:v>2.34</c:v>
                </c:pt>
                <c:pt idx="3">
                  <c:v>0.45999999999999996</c:v>
                </c:pt>
                <c:pt idx="4">
                  <c:v>1.2</c:v>
                </c:pt>
                <c:pt idx="5">
                  <c:v>1.06</c:v>
                </c:pt>
                <c:pt idx="6">
                  <c:v>3.36</c:v>
                </c:pt>
                <c:pt idx="7">
                  <c:v>0.54</c:v>
                </c:pt>
                <c:pt idx="9">
                  <c:v>1.27</c:v>
                </c:pt>
                <c:pt idx="10">
                  <c:v>0.72</c:v>
                </c:pt>
                <c:pt idx="11">
                  <c:v>-0.06</c:v>
                </c:pt>
                <c:pt idx="12">
                  <c:v>1.76</c:v>
                </c:pt>
                <c:pt idx="13">
                  <c:v>0.54</c:v>
                </c:pt>
                <c:pt idx="14">
                  <c:v>1.9700000000000002</c:v>
                </c:pt>
                <c:pt idx="15">
                  <c:v>3.02</c:v>
                </c:pt>
                <c:pt idx="16">
                  <c:v>2.04</c:v>
                </c:pt>
                <c:pt idx="17">
                  <c:v>1.5499999999999998</c:v>
                </c:pt>
                <c:pt idx="18">
                  <c:v>0.31</c:v>
                </c:pt>
                <c:pt idx="19">
                  <c:v>2.95</c:v>
                </c:pt>
                <c:pt idx="20">
                  <c:v>1</c:v>
                </c:pt>
                <c:pt idx="21">
                  <c:v>1.61</c:v>
                </c:pt>
                <c:pt idx="22">
                  <c:v>1.38</c:v>
                </c:pt>
                <c:pt idx="23">
                  <c:v>-0.36</c:v>
                </c:pt>
              </c:numCache>
            </c:numRef>
          </c:xVal>
          <c:yVal>
            <c:numRef>
              <c:f>'графіки '!$I$9:$I$33</c:f>
              <c:numCache>
                <c:formatCode>0%</c:formatCode>
                <c:ptCount val="25"/>
                <c:pt idx="0">
                  <c:v>0.33999999999999997</c:v>
                </c:pt>
                <c:pt idx="1">
                  <c:v>-5.9999999999999949E-2</c:v>
                </c:pt>
                <c:pt idx="2">
                  <c:v>-0.74</c:v>
                </c:pt>
                <c:pt idx="3">
                  <c:v>0.10999999999999996</c:v>
                </c:pt>
                <c:pt idx="4">
                  <c:v>2.0000000000000046E-2</c:v>
                </c:pt>
                <c:pt idx="5">
                  <c:v>-1.61</c:v>
                </c:pt>
                <c:pt idx="6">
                  <c:v>-0.36000000000000004</c:v>
                </c:pt>
                <c:pt idx="7">
                  <c:v>0.30999999999999994</c:v>
                </c:pt>
                <c:pt idx="9">
                  <c:v>-1.1600000000000001</c:v>
                </c:pt>
                <c:pt idx="10">
                  <c:v>-0.55999999999999994</c:v>
                </c:pt>
                <c:pt idx="11">
                  <c:v>-0.14000000000000004</c:v>
                </c:pt>
                <c:pt idx="12">
                  <c:v>-1.06</c:v>
                </c:pt>
                <c:pt idx="13">
                  <c:v>-0.15999999999999998</c:v>
                </c:pt>
                <c:pt idx="14">
                  <c:v>-1.42</c:v>
                </c:pt>
                <c:pt idx="15">
                  <c:v>-8.9999999999999983E-2</c:v>
                </c:pt>
                <c:pt idx="16">
                  <c:v>-0.19</c:v>
                </c:pt>
                <c:pt idx="17">
                  <c:v>-9.9999999999999672E-3</c:v>
                </c:pt>
                <c:pt idx="18">
                  <c:v>0.32999999999999996</c:v>
                </c:pt>
                <c:pt idx="19">
                  <c:v>-0.56000000000000005</c:v>
                </c:pt>
                <c:pt idx="20">
                  <c:v>0.13999999999999999</c:v>
                </c:pt>
                <c:pt idx="21">
                  <c:v>0.34999999999999992</c:v>
                </c:pt>
                <c:pt idx="22">
                  <c:v>-0.26999999999999996</c:v>
                </c:pt>
                <c:pt idx="23">
                  <c:v>-0.1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673216"/>
        <c:axId val="121675136"/>
      </c:scatterChart>
      <c:valAx>
        <c:axId val="12167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675136"/>
        <c:crosses val="autoZero"/>
        <c:crossBetween val="midCat"/>
      </c:valAx>
      <c:valAx>
        <c:axId val="1216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67321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Рейтинги </a:t>
            </a:r>
            <a:r>
              <a:rPr lang="uk-UA" u="sng"/>
              <a:t>МЗС Волинської області</a:t>
            </a:r>
            <a:r>
              <a:rPr lang="uk-UA"/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'!$C$173</c:f>
                  <c:strCache>
                    <c:ptCount val="1"/>
                    <c:pt idx="0">
                      <c:v>Володимир-Волинський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'!$C$174</c:f>
                  <c:strCache>
                    <c:ptCount val="1"/>
                    <c:pt idx="0">
                      <c:v>Горохівський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'!$C$175</c:f>
                  <c:strCache>
                    <c:ptCount val="1"/>
                    <c:pt idx="0">
                      <c:v>Іваничівський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'!$C$176</c:f>
                  <c:strCache>
                    <c:ptCount val="1"/>
                    <c:pt idx="0">
                      <c:v>Камінь-Каширський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'!$C$177</c:f>
                  <c:strCache>
                    <c:ptCount val="1"/>
                    <c:pt idx="0">
                      <c:v>Ківерцівський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'!$C$178</c:f>
                  <c:strCache>
                    <c:ptCount val="1"/>
                    <c:pt idx="0">
                      <c:v>Ковельський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'!$C$179</c:f>
                  <c:strCache>
                    <c:ptCount val="1"/>
                    <c:pt idx="0">
                      <c:v>Локачинський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'!$C$180</c:f>
                  <c:strCache>
                    <c:ptCount val="1"/>
                    <c:pt idx="0">
                      <c:v>Луцький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'!$C$181</c:f>
                  <c:strCache>
                    <c:ptCount val="1"/>
                    <c:pt idx="0">
                      <c:v>Любешівський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'!$C$182</c:f>
                  <c:strCache>
                    <c:ptCount val="1"/>
                    <c:pt idx="0">
                      <c:v>Любомльський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'!$C$183</c:f>
                  <c:strCache>
                    <c:ptCount val="1"/>
                    <c:pt idx="0">
                      <c:v>Маневицький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'!$C$184</c:f>
                  <c:strCache>
                    <c:ptCount val="1"/>
                    <c:pt idx="0">
                      <c:v>Нововолинський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'!$C$185</c:f>
                  <c:strCache>
                    <c:ptCount val="1"/>
                    <c:pt idx="0">
                      <c:v>Ратнівський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'!$C$186</c:f>
                  <c:strCache>
                    <c:ptCount val="1"/>
                    <c:pt idx="0">
                      <c:v>Рожищенський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'!$C$187</c:f>
                  <c:strCache>
                    <c:ptCount val="1"/>
                    <c:pt idx="0">
                      <c:v>Старовижівський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'!$C$188</c:f>
                  <c:strCache>
                    <c:ptCount val="1"/>
                    <c:pt idx="0">
                      <c:v>Турійський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'!$C$189</c:f>
                  <c:strCache>
                    <c:ptCount val="1"/>
                    <c:pt idx="0">
                      <c:v>Шацький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'!$H$173:$H$189</c:f>
              <c:numCache>
                <c:formatCode>0%</c:formatCode>
                <c:ptCount val="17"/>
                <c:pt idx="0">
                  <c:v>9.0000000000000011E-2</c:v>
                </c:pt>
                <c:pt idx="1">
                  <c:v>-0.11</c:v>
                </c:pt>
                <c:pt idx="2">
                  <c:v>0.32</c:v>
                </c:pt>
                <c:pt idx="3">
                  <c:v>-1.07</c:v>
                </c:pt>
                <c:pt idx="4">
                  <c:v>1.6099999999999999</c:v>
                </c:pt>
                <c:pt idx="5">
                  <c:v>-7.0000000000000007E-2</c:v>
                </c:pt>
                <c:pt idx="6">
                  <c:v>-2.4500000000000002</c:v>
                </c:pt>
                <c:pt idx="7">
                  <c:v>0.39999999999999997</c:v>
                </c:pt>
                <c:pt idx="8">
                  <c:v>-1.55</c:v>
                </c:pt>
                <c:pt idx="9">
                  <c:v>0.12000000000000001</c:v>
                </c:pt>
                <c:pt idx="10">
                  <c:v>-0.57000000000000006</c:v>
                </c:pt>
                <c:pt idx="11">
                  <c:v>-0.16999999999999998</c:v>
                </c:pt>
                <c:pt idx="12">
                  <c:v>-1.25</c:v>
                </c:pt>
                <c:pt idx="13">
                  <c:v>-0.61</c:v>
                </c:pt>
                <c:pt idx="14">
                  <c:v>-1.53</c:v>
                </c:pt>
                <c:pt idx="15">
                  <c:v>-3.8400000000000003</c:v>
                </c:pt>
                <c:pt idx="16">
                  <c:v>-1.96</c:v>
                </c:pt>
              </c:numCache>
            </c:numRef>
          </c:xVal>
          <c:yVal>
            <c:numRef>
              <c:f>'графіки '!$I$173:$I$189</c:f>
              <c:numCache>
                <c:formatCode>0%</c:formatCode>
                <c:ptCount val="17"/>
                <c:pt idx="0">
                  <c:v>-3.999999999999998E-2</c:v>
                </c:pt>
                <c:pt idx="1">
                  <c:v>2.0000000000000011E-2</c:v>
                </c:pt>
                <c:pt idx="2">
                  <c:v>-1.3599999999999999</c:v>
                </c:pt>
                <c:pt idx="3">
                  <c:v>-0.89</c:v>
                </c:pt>
                <c:pt idx="4">
                  <c:v>0.18</c:v>
                </c:pt>
                <c:pt idx="5">
                  <c:v>-6.9999999999999965E-2</c:v>
                </c:pt>
                <c:pt idx="6">
                  <c:v>-0.63</c:v>
                </c:pt>
                <c:pt idx="7">
                  <c:v>-0.15999999999999998</c:v>
                </c:pt>
                <c:pt idx="8">
                  <c:v>-1.7000000000000002</c:v>
                </c:pt>
                <c:pt idx="9">
                  <c:v>0.29000000000000004</c:v>
                </c:pt>
                <c:pt idx="10">
                  <c:v>-1.0299999999999998</c:v>
                </c:pt>
                <c:pt idx="11">
                  <c:v>-1.43</c:v>
                </c:pt>
                <c:pt idx="12">
                  <c:v>-0.24000000000000005</c:v>
                </c:pt>
                <c:pt idx="13">
                  <c:v>-0.47000000000000003</c:v>
                </c:pt>
                <c:pt idx="14">
                  <c:v>-1</c:v>
                </c:pt>
                <c:pt idx="15">
                  <c:v>-6.5600000000000005</c:v>
                </c:pt>
                <c:pt idx="16">
                  <c:v>-1.06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647296"/>
        <c:axId val="122649216"/>
      </c:scatterChart>
      <c:valAx>
        <c:axId val="12264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649216"/>
        <c:crosses val="autoZero"/>
        <c:crossBetween val="midCat"/>
      </c:valAx>
      <c:valAx>
        <c:axId val="1226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64729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Дніпропетровської  області</a:t>
            </a:r>
            <a:r>
              <a:rPr lang="uk-UA" sz="1800" u="none"/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'!$C$191</c:f>
                  <c:strCache>
                    <c:ptCount val="1"/>
                    <c:pt idx="0">
                      <c:v>Амур-Нижньодніпровський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'!$C$192</c:f>
                  <c:strCache>
                    <c:ptCount val="1"/>
                    <c:pt idx="0">
                      <c:v>Апостолівський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'!$C$193</c:f>
                  <c:strCache>
                    <c:ptCount val="1"/>
                    <c:pt idx="0">
                      <c:v>Бабушкінський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'!$C$194</c:f>
                  <c:strCache>
                    <c:ptCount val="1"/>
                    <c:pt idx="0">
                      <c:v>Баглійський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'!$C$195</c:f>
                  <c:strCache>
                    <c:ptCount val="1"/>
                    <c:pt idx="0">
                      <c:v>Васильківський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'!$C$196</c:f>
                  <c:strCache>
                    <c:ptCount val="1"/>
                    <c:pt idx="0">
                      <c:v>Верхньодніпровський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'!$C$197</c:f>
                  <c:strCache>
                    <c:ptCount val="1"/>
                    <c:pt idx="0">
                      <c:v>Вільногірський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'!$C$198</c:f>
                  <c:strCache>
                    <c:ptCount val="1"/>
                    <c:pt idx="0">
                      <c:v>Дзержинський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'!$C$199</c:f>
                  <c:strCache>
                    <c:ptCount val="1"/>
                    <c:pt idx="0">
                      <c:v>Дніпровський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'!$C$200</c:f>
                  <c:strCache>
                    <c:ptCount val="1"/>
                    <c:pt idx="0">
                      <c:v>Дніпропетровський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'!$C$201</c:f>
                  <c:strCache>
                    <c:ptCount val="1"/>
                    <c:pt idx="0">
                      <c:v>Довгинцівський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'!$C$202</c:f>
                  <c:strCache>
                    <c:ptCount val="1"/>
                    <c:pt idx="0">
                      <c:v>Жовтневий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'!$C$203</c:f>
                  <c:strCache>
                    <c:ptCount val="1"/>
                    <c:pt idx="0">
                      <c:v>Жовтневий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'!$C$204</c:f>
                  <c:strCache>
                    <c:ptCount val="1"/>
                    <c:pt idx="0">
                      <c:v>Жовтоводський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'!$C$205</c:f>
                  <c:strCache>
                    <c:ptCount val="1"/>
                    <c:pt idx="0">
                      <c:v>Заводський районний суд м.Дніпродзержинська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'!$C$206</c:f>
                  <c:strCache>
                    <c:ptCount val="1"/>
                    <c:pt idx="0">
                      <c:v>Інгулецький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'!$C$207</c:f>
                  <c:strCache>
                    <c:ptCount val="1"/>
                    <c:pt idx="0">
                      <c:v>Індустріальний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'!$C$208</c:f>
                  <c:strCache>
                    <c:ptCount val="1"/>
                    <c:pt idx="0">
                      <c:v>Кіровський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'!$C$209</c:f>
                  <c:strCache>
                    <c:ptCount val="1"/>
                    <c:pt idx="0">
                      <c:v>Красногвардійський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'!$C$210</c:f>
                  <c:strCache>
                    <c:ptCount val="1"/>
                    <c:pt idx="0">
                      <c:v>Криворізький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'!$C$211</c:f>
                  <c:strCache>
                    <c:ptCount val="1"/>
                    <c:pt idx="0">
                      <c:v>Криничанський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'!$C$212</c:f>
                  <c:strCache>
                    <c:ptCount val="1"/>
                    <c:pt idx="0">
                      <c:v>Ленінський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'!$C$213</c:f>
                  <c:strCache>
                    <c:ptCount val="1"/>
                    <c:pt idx="0">
                      <c:v>Магдалинівський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'!$C$214</c:f>
                  <c:strCache>
                    <c:ptCount val="1"/>
                    <c:pt idx="0">
                      <c:v>Марганецький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'!$C$215</c:f>
                  <c:strCache>
                    <c:ptCount val="1"/>
                    <c:pt idx="0">
                      <c:v>Межівський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'!$C$216</c:f>
                  <c:strCache>
                    <c:ptCount val="1"/>
                    <c:pt idx="0">
                      <c:v>Нікопольський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'!$C$217</c:f>
                  <c:strCache>
                    <c:ptCount val="1"/>
                    <c:pt idx="0">
                      <c:v>Новомосковський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'!$C$218</c:f>
                  <c:strCache>
                    <c:ptCount val="1"/>
                    <c:pt idx="0">
                      <c:v>Орджонікідзевський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'!$C$219</c:f>
                  <c:strCache>
                    <c:ptCount val="1"/>
                    <c:pt idx="0">
                      <c:v>Павлоградський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'!$C$220</c:f>
                  <c:strCache>
                    <c:ptCount val="1"/>
                    <c:pt idx="0">
                      <c:v>Першотравенський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'!$C$221</c:f>
                  <c:strCache>
                    <c:ptCount val="1"/>
                    <c:pt idx="0">
                      <c:v>Петриківський районний 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'!$C$222</c:f>
                  <c:strCache>
                    <c:ptCount val="1"/>
                    <c:pt idx="0">
                      <c:v>Петропавлівський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'!$C$223</c:f>
                  <c:strCache>
                    <c:ptCount val="1"/>
                    <c:pt idx="0">
                      <c:v>Покровський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'!$C$224</c:f>
                  <c:strCache>
                    <c:ptCount val="1"/>
                    <c:pt idx="0">
                      <c:v>П'ятихатський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'!$C$225</c:f>
                  <c:strCache>
                    <c:ptCount val="1"/>
                    <c:pt idx="0">
                      <c:v>Саксаганський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'!$C$226</c:f>
                  <c:strCache>
                    <c:ptCount val="1"/>
                    <c:pt idx="0">
                      <c:v>Самарський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'!$C$227</c:f>
                  <c:strCache>
                    <c:ptCount val="1"/>
                    <c:pt idx="0">
                      <c:v>Синельниківський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tx>
                <c:strRef>
                  <c:f>'графіки '!$C$228</c:f>
                  <c:strCache>
                    <c:ptCount val="1"/>
                    <c:pt idx="0">
                      <c:v>Солонянський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8"/>
              <c:tx>
                <c:strRef>
                  <c:f>'графіки '!$C$229</c:f>
                  <c:strCache>
                    <c:ptCount val="1"/>
                    <c:pt idx="0">
                      <c:v>Софіївський районний суд Дніпропетровської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9"/>
              <c:tx>
                <c:strRef>
                  <c:f>'графіки '!$C$230</c:f>
                  <c:strCache>
                    <c:ptCount val="1"/>
                    <c:pt idx="0">
                      <c:v>Тернівський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0"/>
              <c:tx>
                <c:strRef>
                  <c:f>'графіки '!$C$231</c:f>
                  <c:strCache>
                    <c:ptCount val="1"/>
                    <c:pt idx="0">
                      <c:v>Тернівський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tx>
                <c:strRef>
                  <c:f>'графіки '!$C$232</c:f>
                  <c:strCache>
                    <c:ptCount val="1"/>
                    <c:pt idx="0">
                      <c:v>Томаківський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tx>
                <c:strRef>
                  <c:f>'графіки '!$C$233</c:f>
                  <c:strCache>
                    <c:ptCount val="1"/>
                    <c:pt idx="0">
                      <c:v>Царичанський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3"/>
              <c:tx>
                <c:strRef>
                  <c:f>'графіки '!$C$234</c:f>
                  <c:strCache>
                    <c:ptCount val="1"/>
                    <c:pt idx="0">
                      <c:v>Центрально-Міський районний суд м.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tx>
                <c:strRef>
                  <c:f>'графіки '!$C$235</c:f>
                  <c:strCache>
                    <c:ptCount val="1"/>
                    <c:pt idx="0">
                      <c:v>Широківський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tx>
                <c:strRef>
                  <c:f>'графіки '!$C$236</c:f>
                  <c:strCache>
                    <c:ptCount val="1"/>
                    <c:pt idx="0">
                      <c:v>Юр'ївський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'!$H$191:$H$236</c:f>
              <c:numCache>
                <c:formatCode>0%</c:formatCode>
                <c:ptCount val="46"/>
                <c:pt idx="0">
                  <c:v>0.36</c:v>
                </c:pt>
                <c:pt idx="1">
                  <c:v>5.0000000000000017E-2</c:v>
                </c:pt>
                <c:pt idx="2">
                  <c:v>0.77</c:v>
                </c:pt>
                <c:pt idx="3">
                  <c:v>0.16</c:v>
                </c:pt>
                <c:pt idx="4">
                  <c:v>-0.41000000000000003</c:v>
                </c:pt>
                <c:pt idx="5">
                  <c:v>6.0000000000000012E-2</c:v>
                </c:pt>
                <c:pt idx="6">
                  <c:v>-1.51</c:v>
                </c:pt>
                <c:pt idx="7">
                  <c:v>0.34</c:v>
                </c:pt>
                <c:pt idx="8">
                  <c:v>-0.49</c:v>
                </c:pt>
                <c:pt idx="9">
                  <c:v>-0.03</c:v>
                </c:pt>
                <c:pt idx="10">
                  <c:v>0.94</c:v>
                </c:pt>
                <c:pt idx="11">
                  <c:v>0.51</c:v>
                </c:pt>
                <c:pt idx="12">
                  <c:v>0.45999999999999996</c:v>
                </c:pt>
                <c:pt idx="13">
                  <c:v>-0.47</c:v>
                </c:pt>
                <c:pt idx="14">
                  <c:v>7.0000000000000007E-2</c:v>
                </c:pt>
                <c:pt idx="15">
                  <c:v>-0.16999999999999998</c:v>
                </c:pt>
                <c:pt idx="16">
                  <c:v>0.16000000000000003</c:v>
                </c:pt>
                <c:pt idx="17">
                  <c:v>-0.22000000000000003</c:v>
                </c:pt>
                <c:pt idx="18">
                  <c:v>0.13</c:v>
                </c:pt>
                <c:pt idx="19">
                  <c:v>0.19</c:v>
                </c:pt>
                <c:pt idx="20">
                  <c:v>0.56000000000000005</c:v>
                </c:pt>
                <c:pt idx="21">
                  <c:v>0.2</c:v>
                </c:pt>
                <c:pt idx="22">
                  <c:v>0.57999999999999996</c:v>
                </c:pt>
                <c:pt idx="23">
                  <c:v>-0.27</c:v>
                </c:pt>
                <c:pt idx="24">
                  <c:v>-1.28</c:v>
                </c:pt>
                <c:pt idx="25">
                  <c:v>0.72</c:v>
                </c:pt>
                <c:pt idx="26">
                  <c:v>0.22000000000000003</c:v>
                </c:pt>
                <c:pt idx="27">
                  <c:v>-0.44</c:v>
                </c:pt>
                <c:pt idx="28">
                  <c:v>-0.36000000000000004</c:v>
                </c:pt>
                <c:pt idx="29">
                  <c:v>0.30000000000000004</c:v>
                </c:pt>
                <c:pt idx="30">
                  <c:v>-1.2000000000000002</c:v>
                </c:pt>
                <c:pt idx="31">
                  <c:v>-0.90999999999999992</c:v>
                </c:pt>
                <c:pt idx="32">
                  <c:v>-0.64</c:v>
                </c:pt>
                <c:pt idx="33">
                  <c:v>-9.9999999999999992E-2</c:v>
                </c:pt>
                <c:pt idx="34">
                  <c:v>0.30000000000000004</c:v>
                </c:pt>
                <c:pt idx="35">
                  <c:v>0.09</c:v>
                </c:pt>
                <c:pt idx="36">
                  <c:v>-0.06</c:v>
                </c:pt>
                <c:pt idx="37">
                  <c:v>0.88</c:v>
                </c:pt>
                <c:pt idx="38">
                  <c:v>-0.39</c:v>
                </c:pt>
                <c:pt idx="39">
                  <c:v>-0.4</c:v>
                </c:pt>
                <c:pt idx="40">
                  <c:v>7.9999999999999988E-2</c:v>
                </c:pt>
                <c:pt idx="41">
                  <c:v>-1</c:v>
                </c:pt>
                <c:pt idx="42">
                  <c:v>1.0000000000000009E-2</c:v>
                </c:pt>
                <c:pt idx="43">
                  <c:v>1.03</c:v>
                </c:pt>
                <c:pt idx="44">
                  <c:v>-1</c:v>
                </c:pt>
                <c:pt idx="45">
                  <c:v>-3.56</c:v>
                </c:pt>
              </c:numCache>
            </c:numRef>
          </c:xVal>
          <c:yVal>
            <c:numRef>
              <c:f>'графіки '!$I$191:$I$236</c:f>
              <c:numCache>
                <c:formatCode>0%</c:formatCode>
                <c:ptCount val="46"/>
                <c:pt idx="0">
                  <c:v>1.0000000000000009E-2</c:v>
                </c:pt>
                <c:pt idx="1">
                  <c:v>-1</c:v>
                </c:pt>
                <c:pt idx="2">
                  <c:v>-2.0699999999999998</c:v>
                </c:pt>
                <c:pt idx="3">
                  <c:v>-1.1200000000000001</c:v>
                </c:pt>
                <c:pt idx="4">
                  <c:v>-1.4900000000000002</c:v>
                </c:pt>
                <c:pt idx="5">
                  <c:v>-1.21</c:v>
                </c:pt>
                <c:pt idx="6">
                  <c:v>-9.9999999999999992E-2</c:v>
                </c:pt>
                <c:pt idx="7">
                  <c:v>-2.02</c:v>
                </c:pt>
                <c:pt idx="8">
                  <c:v>-0.97000000000000008</c:v>
                </c:pt>
                <c:pt idx="9">
                  <c:v>-1.76</c:v>
                </c:pt>
                <c:pt idx="10">
                  <c:v>-1.2400000000000002</c:v>
                </c:pt>
                <c:pt idx="11">
                  <c:v>-0.82000000000000006</c:v>
                </c:pt>
                <c:pt idx="12">
                  <c:v>-1.1499999999999999</c:v>
                </c:pt>
                <c:pt idx="13">
                  <c:v>-0.43000000000000005</c:v>
                </c:pt>
                <c:pt idx="14">
                  <c:v>-1.5699999999999998</c:v>
                </c:pt>
                <c:pt idx="15">
                  <c:v>-0.38</c:v>
                </c:pt>
                <c:pt idx="16">
                  <c:v>-0.63</c:v>
                </c:pt>
                <c:pt idx="17">
                  <c:v>-1.4700000000000002</c:v>
                </c:pt>
                <c:pt idx="18">
                  <c:v>-0.44</c:v>
                </c:pt>
                <c:pt idx="19">
                  <c:v>-1.31</c:v>
                </c:pt>
                <c:pt idx="20">
                  <c:v>-0.41</c:v>
                </c:pt>
                <c:pt idx="21">
                  <c:v>-1.8599999999999999</c:v>
                </c:pt>
                <c:pt idx="22">
                  <c:v>0.01</c:v>
                </c:pt>
                <c:pt idx="23">
                  <c:v>-0.31</c:v>
                </c:pt>
                <c:pt idx="24">
                  <c:v>0.39999999999999991</c:v>
                </c:pt>
                <c:pt idx="25">
                  <c:v>-0.31</c:v>
                </c:pt>
                <c:pt idx="26">
                  <c:v>-1.89</c:v>
                </c:pt>
                <c:pt idx="27">
                  <c:v>-0.2</c:v>
                </c:pt>
                <c:pt idx="28">
                  <c:v>-1.0499999999999998</c:v>
                </c:pt>
                <c:pt idx="29">
                  <c:v>0.10999999999999999</c:v>
                </c:pt>
                <c:pt idx="30">
                  <c:v>-1.46</c:v>
                </c:pt>
                <c:pt idx="31">
                  <c:v>-0.44999999999999996</c:v>
                </c:pt>
                <c:pt idx="32">
                  <c:v>-0.75</c:v>
                </c:pt>
                <c:pt idx="33">
                  <c:v>-0.66999999999999993</c:v>
                </c:pt>
                <c:pt idx="34">
                  <c:v>-1.46</c:v>
                </c:pt>
                <c:pt idx="35">
                  <c:v>-0.13999999999999996</c:v>
                </c:pt>
                <c:pt idx="36">
                  <c:v>-1.64</c:v>
                </c:pt>
                <c:pt idx="37">
                  <c:v>-1.3499999999999999</c:v>
                </c:pt>
                <c:pt idx="38">
                  <c:v>-1.44</c:v>
                </c:pt>
                <c:pt idx="39">
                  <c:v>-1.28</c:v>
                </c:pt>
                <c:pt idx="40">
                  <c:v>-2.3899999999999997</c:v>
                </c:pt>
                <c:pt idx="41">
                  <c:v>0.37</c:v>
                </c:pt>
                <c:pt idx="42">
                  <c:v>-0.71</c:v>
                </c:pt>
                <c:pt idx="43">
                  <c:v>-2.3199999999999998</c:v>
                </c:pt>
                <c:pt idx="44">
                  <c:v>0</c:v>
                </c:pt>
                <c:pt idx="45">
                  <c:v>0.18000000000000005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974208"/>
        <c:axId val="122976128"/>
      </c:scatterChart>
      <c:valAx>
        <c:axId val="12297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976128"/>
        <c:crosses val="autoZero"/>
        <c:crossBetween val="midCat"/>
      </c:valAx>
      <c:valAx>
        <c:axId val="12297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97420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Донецької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50166391884E-2"/>
          <c:y val="0.10891462598379763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'!$C$238</c:f>
                  <c:strCache>
                    <c:ptCount val="1"/>
                    <c:pt idx="0">
                      <c:v>Артемівський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'!$C$239</c:f>
                  <c:strCache>
                    <c:ptCount val="1"/>
                    <c:pt idx="0">
                      <c:v>Великоновосілківський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'!$C$240</c:f>
                  <c:strCache>
                    <c:ptCount val="1"/>
                    <c:pt idx="0">
                      <c:v>Волноваський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'!$C$241</c:f>
                  <c:strCache>
                    <c:ptCount val="1"/>
                    <c:pt idx="0">
                      <c:v>Володарський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'!$C$242</c:f>
                  <c:strCache>
                    <c:ptCount val="1"/>
                    <c:pt idx="0">
                      <c:v>Вугледарський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'!$C$243</c:f>
                  <c:strCache>
                    <c:ptCount val="1"/>
                    <c:pt idx="0">
                      <c:v>Дзержинський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'!$C$244</c:f>
                  <c:strCache>
                    <c:ptCount val="1"/>
                    <c:pt idx="0">
                      <c:v>Димитровський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'!$C$245</c:f>
                  <c:strCache>
                    <c:ptCount val="1"/>
                    <c:pt idx="0">
                      <c:v>Добропільський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'!$C$246</c:f>
                  <c:strCache>
                    <c:ptCount val="1"/>
                    <c:pt idx="0">
                      <c:v>Дружківський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'!$C$247</c:f>
                  <c:strCache>
                    <c:ptCount val="1"/>
                    <c:pt idx="0">
                      <c:v>Жовтневий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'!$C$248</c:f>
                  <c:strCache>
                    <c:ptCount val="1"/>
                    <c:pt idx="0">
                      <c:v>Іллічівський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'!$C$249</c:f>
                  <c:strCache>
                    <c:ptCount val="1"/>
                    <c:pt idx="0">
                      <c:v>Костянтинівський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'!$C$250</c:f>
                  <c:strCache>
                    <c:ptCount val="1"/>
                    <c:pt idx="0">
                      <c:v>Краматорський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'!$C$251</c:f>
                  <c:strCache>
                    <c:ptCount val="1"/>
                    <c:pt idx="0">
                      <c:v>Красноармійський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'!$C$252</c:f>
                  <c:strCache>
                    <c:ptCount val="1"/>
                    <c:pt idx="0">
                      <c:v>Краснолиманський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'!$C$253</c:f>
                  <c:strCache>
                    <c:ptCount val="1"/>
                    <c:pt idx="0">
                      <c:v>Мар'їнський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'!$C$254</c:f>
                  <c:strCache>
                    <c:ptCount val="1"/>
                    <c:pt idx="0">
                      <c:v>Новогродівський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'!$C$255</c:f>
                  <c:strCache>
                    <c:ptCount val="1"/>
                    <c:pt idx="0">
                      <c:v>Олександрівський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'!$C$256</c:f>
                  <c:strCache>
                    <c:ptCount val="1"/>
                    <c:pt idx="0">
                      <c:v>Орджонікідзевський районний суд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'!$C$257</c:f>
                  <c:strCache>
                    <c:ptCount val="1"/>
                    <c:pt idx="0">
                      <c:v>Першотравневий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'!$C$258</c:f>
                  <c:strCache>
                    <c:ptCount val="1"/>
                    <c:pt idx="0">
                      <c:v>Приморський районний суд м. 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'!$C$259</c:f>
                  <c:strCache>
                    <c:ptCount val="1"/>
                    <c:pt idx="0">
                      <c:v>Селидівський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'!$C$260</c:f>
                  <c:strCache>
                    <c:ptCount val="1"/>
                    <c:pt idx="0">
                      <c:v>Слов'янський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'!$H$238:$H$260</c:f>
              <c:numCache>
                <c:formatCode>0%</c:formatCode>
                <c:ptCount val="23"/>
                <c:pt idx="0">
                  <c:v>0.24</c:v>
                </c:pt>
                <c:pt idx="1">
                  <c:v>0.79999999999999993</c:v>
                </c:pt>
                <c:pt idx="2">
                  <c:v>0.79</c:v>
                </c:pt>
                <c:pt idx="3">
                  <c:v>-0.44999999999999996</c:v>
                </c:pt>
                <c:pt idx="4">
                  <c:v>-0.99</c:v>
                </c:pt>
                <c:pt idx="5">
                  <c:v>-0.1</c:v>
                </c:pt>
                <c:pt idx="6">
                  <c:v>-0.15</c:v>
                </c:pt>
                <c:pt idx="7">
                  <c:v>-0.61</c:v>
                </c:pt>
                <c:pt idx="8">
                  <c:v>-0.54</c:v>
                </c:pt>
                <c:pt idx="9">
                  <c:v>0.39</c:v>
                </c:pt>
                <c:pt idx="10">
                  <c:v>0.26</c:v>
                </c:pt>
                <c:pt idx="11">
                  <c:v>-0.36</c:v>
                </c:pt>
                <c:pt idx="12">
                  <c:v>0.52</c:v>
                </c:pt>
                <c:pt idx="13">
                  <c:v>-2.0000000000000018E-2</c:v>
                </c:pt>
                <c:pt idx="14">
                  <c:v>-0.26</c:v>
                </c:pt>
                <c:pt idx="15">
                  <c:v>0.53</c:v>
                </c:pt>
                <c:pt idx="16">
                  <c:v>-1.99</c:v>
                </c:pt>
                <c:pt idx="17">
                  <c:v>-1.92</c:v>
                </c:pt>
                <c:pt idx="18">
                  <c:v>0.51</c:v>
                </c:pt>
                <c:pt idx="19">
                  <c:v>0.26000000000000006</c:v>
                </c:pt>
                <c:pt idx="20">
                  <c:v>0.49</c:v>
                </c:pt>
                <c:pt idx="21">
                  <c:v>0.54</c:v>
                </c:pt>
                <c:pt idx="22">
                  <c:v>0.03</c:v>
                </c:pt>
              </c:numCache>
            </c:numRef>
          </c:xVal>
          <c:yVal>
            <c:numRef>
              <c:f>'графіки '!$I$238:$I$260</c:f>
              <c:numCache>
                <c:formatCode>0%</c:formatCode>
                <c:ptCount val="23"/>
                <c:pt idx="0">
                  <c:v>-0.45000000000000007</c:v>
                </c:pt>
                <c:pt idx="1">
                  <c:v>0.03</c:v>
                </c:pt>
                <c:pt idx="2">
                  <c:v>-1.07</c:v>
                </c:pt>
                <c:pt idx="3">
                  <c:v>-1.18</c:v>
                </c:pt>
                <c:pt idx="4">
                  <c:v>-1.7000000000000002</c:v>
                </c:pt>
                <c:pt idx="5">
                  <c:v>-0.13000000000000003</c:v>
                </c:pt>
                <c:pt idx="6">
                  <c:v>-0.18999999999999997</c:v>
                </c:pt>
                <c:pt idx="7">
                  <c:v>-0.67</c:v>
                </c:pt>
                <c:pt idx="8">
                  <c:v>-5.4499999999999993</c:v>
                </c:pt>
                <c:pt idx="9">
                  <c:v>-0.53</c:v>
                </c:pt>
                <c:pt idx="10">
                  <c:v>-0.73</c:v>
                </c:pt>
                <c:pt idx="11">
                  <c:v>-0.57999999999999996</c:v>
                </c:pt>
                <c:pt idx="12">
                  <c:v>-0.43</c:v>
                </c:pt>
                <c:pt idx="13">
                  <c:v>-0.42999999999999994</c:v>
                </c:pt>
                <c:pt idx="14">
                  <c:v>-0.20999999999999996</c:v>
                </c:pt>
                <c:pt idx="15">
                  <c:v>-2.35</c:v>
                </c:pt>
                <c:pt idx="16">
                  <c:v>-1.9300000000000002</c:v>
                </c:pt>
                <c:pt idx="17">
                  <c:v>-0.10000000000000003</c:v>
                </c:pt>
                <c:pt idx="18">
                  <c:v>-0.48000000000000004</c:v>
                </c:pt>
                <c:pt idx="19">
                  <c:v>-4.59</c:v>
                </c:pt>
                <c:pt idx="20">
                  <c:v>-0.6100000000000001</c:v>
                </c:pt>
                <c:pt idx="21">
                  <c:v>-1.1800000000000002</c:v>
                </c:pt>
                <c:pt idx="22">
                  <c:v>9.9999999999999978E-2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553664"/>
        <c:axId val="123564032"/>
      </c:scatterChart>
      <c:valAx>
        <c:axId val="12355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564032"/>
        <c:crosses val="autoZero"/>
        <c:crossBetween val="midCat"/>
      </c:valAx>
      <c:valAx>
        <c:axId val="1235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55366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900"/>
            </a:pPr>
            <a:r>
              <a:rPr lang="uk-UA" sz="1900"/>
              <a:t>Рейтинги </a:t>
            </a:r>
            <a:r>
              <a:rPr lang="uk-UA" sz="1900" u="sng"/>
              <a:t>МЗС  Житомирської області</a:t>
            </a:r>
            <a:r>
              <a:rPr lang="uk-UA" sz="1900"/>
              <a:t> </a:t>
            </a:r>
            <a:r>
              <a:rPr lang="uk-UA" sz="1900" b="1" i="0" u="none" strike="noStrike" baseline="0">
                <a:effectLst/>
              </a:rPr>
              <a:t>за І півріччя 2018 року</a:t>
            </a:r>
            <a:endParaRPr lang="uk-UA" sz="19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766101278269417E-2"/>
          <c:y val="0.12772944444444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'!$C$262</c:f>
                  <c:strCache>
                    <c:ptCount val="1"/>
                    <c:pt idx="0">
                      <c:v>Андрушівський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'!$C$263</c:f>
                  <c:strCache>
                    <c:ptCount val="1"/>
                    <c:pt idx="0">
                      <c:v>Баранівський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'!$C$264</c:f>
                  <c:strCache>
                    <c:ptCount val="1"/>
                    <c:pt idx="0">
                      <c:v>Бердичівський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'!$C$265</c:f>
                  <c:strCache>
                    <c:ptCount val="1"/>
                    <c:pt idx="0">
                      <c:v>Богунський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'!$C$266</c:f>
                  <c:strCache>
                    <c:ptCount val="1"/>
                    <c:pt idx="0">
                      <c:v>Брусилівський районний 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'!$C$267</c:f>
                  <c:strCache>
                    <c:ptCount val="1"/>
                    <c:pt idx="0">
                      <c:v>Володарсько-Волинський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'!$C$268</c:f>
                  <c:strCache>
                    <c:ptCount val="1"/>
                    <c:pt idx="0">
                      <c:v>Ємільчинський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'!$C$269</c:f>
                  <c:strCache>
                    <c:ptCount val="1"/>
                    <c:pt idx="0">
                      <c:v>Житомирський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'!$C$270</c:f>
                  <c:strCache>
                    <c:ptCount val="1"/>
                    <c:pt idx="0">
                      <c:v>Корольовський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'!$C$271</c:f>
                  <c:strCache>
                    <c:ptCount val="1"/>
                    <c:pt idx="0">
                      <c:v>Коростенський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'!$C$272</c:f>
                  <c:strCache>
                    <c:ptCount val="1"/>
                    <c:pt idx="0">
                      <c:v>Коростишівський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'!$C$273</c:f>
                  <c:strCache>
                    <c:ptCount val="1"/>
                    <c:pt idx="0">
                      <c:v>Лугинський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'!$C$274</c:f>
                  <c:strCache>
                    <c:ptCount val="1"/>
                    <c:pt idx="0">
                      <c:v>Любарський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'!$C$275</c:f>
                  <c:strCache>
                    <c:ptCount val="1"/>
                    <c:pt idx="0">
                      <c:v>Малинський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'!$C$276</c:f>
                  <c:strCache>
                    <c:ptCount val="1"/>
                    <c:pt idx="0">
                      <c:v>Народицький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'!$C$277</c:f>
                  <c:strCache>
                    <c:ptCount val="1"/>
                    <c:pt idx="0">
                      <c:v>Новоград-Волинський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'!$C$278</c:f>
                  <c:strCache>
                    <c:ptCount val="1"/>
                    <c:pt idx="0">
                      <c:v>Овруцький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'!$C$279</c:f>
                  <c:strCache>
                    <c:ptCount val="1"/>
                    <c:pt idx="0">
                      <c:v>Олевський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'!$C$280</c:f>
                  <c:strCache>
                    <c:ptCount val="1"/>
                    <c:pt idx="0">
                      <c:v>Попільнянський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'!$C$281</c:f>
                  <c:strCache>
                    <c:ptCount val="1"/>
                    <c:pt idx="0">
                      <c:v>Радомишльський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'!$C$282</c:f>
                  <c:strCache>
                    <c:ptCount val="1"/>
                    <c:pt idx="0">
                      <c:v>Романівський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'!$C$283</c:f>
                  <c:strCache>
                    <c:ptCount val="1"/>
                    <c:pt idx="0">
                      <c:v>Ружинський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'!$C$284</c:f>
                  <c:strCache>
                    <c:ptCount val="1"/>
                    <c:pt idx="0">
                      <c:v>Червоноармійський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'!$C$285</c:f>
                  <c:strCache>
                    <c:ptCount val="1"/>
                    <c:pt idx="0">
                      <c:v>Черняхівський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'!$C$286</c:f>
                  <c:strCache>
                    <c:ptCount val="1"/>
                    <c:pt idx="0">
                      <c:v>Чуднівський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'!$H$262:$H$286</c:f>
              <c:numCache>
                <c:formatCode>0%</c:formatCode>
                <c:ptCount val="25"/>
                <c:pt idx="0">
                  <c:v>-0.24</c:v>
                </c:pt>
                <c:pt idx="1">
                  <c:v>-0.32</c:v>
                </c:pt>
                <c:pt idx="2">
                  <c:v>0.06</c:v>
                </c:pt>
                <c:pt idx="3">
                  <c:v>0.5</c:v>
                </c:pt>
                <c:pt idx="4">
                  <c:v>-0.35</c:v>
                </c:pt>
                <c:pt idx="5">
                  <c:v>-1.92</c:v>
                </c:pt>
                <c:pt idx="6">
                  <c:v>-0.89</c:v>
                </c:pt>
                <c:pt idx="7">
                  <c:v>0.14000000000000001</c:v>
                </c:pt>
                <c:pt idx="8">
                  <c:v>0.12000000000000002</c:v>
                </c:pt>
                <c:pt idx="9">
                  <c:v>0.53</c:v>
                </c:pt>
                <c:pt idx="10">
                  <c:v>-0.15999999999999998</c:v>
                </c:pt>
                <c:pt idx="11">
                  <c:v>-1.36</c:v>
                </c:pt>
                <c:pt idx="12">
                  <c:v>0.89</c:v>
                </c:pt>
                <c:pt idx="13">
                  <c:v>0.47000000000000003</c:v>
                </c:pt>
                <c:pt idx="14">
                  <c:v>-1.69</c:v>
                </c:pt>
                <c:pt idx="15">
                  <c:v>-0.15</c:v>
                </c:pt>
                <c:pt idx="16">
                  <c:v>0.2</c:v>
                </c:pt>
                <c:pt idx="17">
                  <c:v>-0.30000000000000004</c:v>
                </c:pt>
                <c:pt idx="18">
                  <c:v>-9.999999999999995E-3</c:v>
                </c:pt>
                <c:pt idx="19">
                  <c:v>0.6</c:v>
                </c:pt>
                <c:pt idx="20">
                  <c:v>4.9999999999999989E-2</c:v>
                </c:pt>
                <c:pt idx="21">
                  <c:v>-0.65999999999999992</c:v>
                </c:pt>
                <c:pt idx="22">
                  <c:v>-6.0000000000000053E-2</c:v>
                </c:pt>
                <c:pt idx="23">
                  <c:v>0</c:v>
                </c:pt>
                <c:pt idx="24">
                  <c:v>0.16</c:v>
                </c:pt>
              </c:numCache>
            </c:numRef>
          </c:xVal>
          <c:yVal>
            <c:numRef>
              <c:f>'графіки '!$I$262:$I$286</c:f>
              <c:numCache>
                <c:formatCode>0%</c:formatCode>
                <c:ptCount val="25"/>
                <c:pt idx="0">
                  <c:v>-0.42999999999999994</c:v>
                </c:pt>
                <c:pt idx="1">
                  <c:v>-0.26999999999999996</c:v>
                </c:pt>
                <c:pt idx="2">
                  <c:v>-1.9100000000000001</c:v>
                </c:pt>
                <c:pt idx="3">
                  <c:v>-0.81</c:v>
                </c:pt>
                <c:pt idx="4">
                  <c:v>-8.36</c:v>
                </c:pt>
                <c:pt idx="5">
                  <c:v>-11.91</c:v>
                </c:pt>
                <c:pt idx="6">
                  <c:v>-0.7</c:v>
                </c:pt>
                <c:pt idx="7">
                  <c:v>-1.42</c:v>
                </c:pt>
                <c:pt idx="8">
                  <c:v>-1.6800000000000002</c:v>
                </c:pt>
                <c:pt idx="9">
                  <c:v>-0.86</c:v>
                </c:pt>
                <c:pt idx="10">
                  <c:v>-1.08</c:v>
                </c:pt>
                <c:pt idx="11">
                  <c:v>-8.9999999999999969E-2</c:v>
                </c:pt>
                <c:pt idx="12">
                  <c:v>-2.5299999999999998</c:v>
                </c:pt>
                <c:pt idx="13">
                  <c:v>-0.42</c:v>
                </c:pt>
                <c:pt idx="14">
                  <c:v>-0.4</c:v>
                </c:pt>
                <c:pt idx="15">
                  <c:v>-0.6</c:v>
                </c:pt>
                <c:pt idx="16">
                  <c:v>0.37999999999999995</c:v>
                </c:pt>
                <c:pt idx="17">
                  <c:v>-0.52000000000000013</c:v>
                </c:pt>
                <c:pt idx="18">
                  <c:v>-1.38</c:v>
                </c:pt>
                <c:pt idx="19">
                  <c:v>-1.0099999999999998</c:v>
                </c:pt>
                <c:pt idx="20">
                  <c:v>-2.31</c:v>
                </c:pt>
                <c:pt idx="21">
                  <c:v>-0.31999999999999995</c:v>
                </c:pt>
                <c:pt idx="22">
                  <c:v>-0.53</c:v>
                </c:pt>
                <c:pt idx="23">
                  <c:v>-2.4000000000000004</c:v>
                </c:pt>
                <c:pt idx="24">
                  <c:v>-3.75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800576"/>
        <c:axId val="123839616"/>
      </c:scatterChart>
      <c:valAx>
        <c:axId val="12380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839616"/>
        <c:crosses val="autoZero"/>
        <c:crossBetween val="midCat"/>
      </c:valAx>
      <c:valAx>
        <c:axId val="12383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80057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МЗС Закрпатської</a:t>
            </a:r>
            <a:r>
              <a:rPr lang="uk-UA" sz="1700" u="sng" baseline="0"/>
              <a:t> </a:t>
            </a:r>
            <a:r>
              <a:rPr lang="uk-UA" sz="1700" u="sng"/>
              <a:t> області </a:t>
            </a:r>
            <a:r>
              <a:rPr lang="uk-UA" sz="1800" b="1" i="0" baseline="0">
                <a:effectLst/>
              </a:rPr>
              <a:t>за І півріччя 2018 року</a:t>
            </a:r>
            <a:r>
              <a:rPr lang="uk-UA" sz="1700" u="sng"/>
              <a:t> </a:t>
            </a:r>
            <a:endParaRPr lang="uk-UA" sz="17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'!$C$288</c:f>
                  <c:strCache>
                    <c:ptCount val="1"/>
                    <c:pt idx="0">
                      <c:v>Берегівський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'!$C$289</c:f>
                  <c:strCache>
                    <c:ptCount val="1"/>
                    <c:pt idx="0">
                      <c:v>Великоберезнянський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'!$C$290</c:f>
                  <c:strCache>
                    <c:ptCount val="1"/>
                    <c:pt idx="0">
                      <c:v>Виноградівський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'!$C$291</c:f>
                  <c:strCache>
                    <c:ptCount val="1"/>
                    <c:pt idx="0">
                      <c:v>Воловецький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'!$C$292</c:f>
                  <c:strCache>
                    <c:ptCount val="1"/>
                    <c:pt idx="0">
                      <c:v>Іршавський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'!$C$293</c:f>
                  <c:strCache>
                    <c:ptCount val="1"/>
                    <c:pt idx="0">
                      <c:v>Міжгірський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'!$C$294</c:f>
                  <c:strCache>
                    <c:ptCount val="1"/>
                    <c:pt idx="0">
                      <c:v>Мукачівський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'!$C$295</c:f>
                  <c:strCache>
                    <c:ptCount val="1"/>
                    <c:pt idx="0">
                      <c:v>Перечинський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'!$C$296</c:f>
                  <c:strCache>
                    <c:ptCount val="1"/>
                    <c:pt idx="0">
                      <c:v>Рахівський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'!$C$297</c:f>
                  <c:strCache>
                    <c:ptCount val="1"/>
                    <c:pt idx="0">
                      <c:v>Свалявський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'!$C$298</c:f>
                  <c:strCache>
                    <c:ptCount val="1"/>
                    <c:pt idx="0">
                      <c:v>Тячівський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'!$C$299</c:f>
                  <c:strCache>
                    <c:ptCount val="1"/>
                    <c:pt idx="0">
                      <c:v>Ужгородський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'!$C$300</c:f>
                  <c:strCache>
                    <c:ptCount val="1"/>
                    <c:pt idx="0">
                      <c:v>Хустський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'!$H$288:$H$300</c:f>
              <c:numCache>
                <c:formatCode>0%</c:formatCode>
                <c:ptCount val="13"/>
                <c:pt idx="0">
                  <c:v>0.3</c:v>
                </c:pt>
                <c:pt idx="1">
                  <c:v>-0.18</c:v>
                </c:pt>
                <c:pt idx="2">
                  <c:v>0.29000000000000004</c:v>
                </c:pt>
                <c:pt idx="3">
                  <c:v>-1.63</c:v>
                </c:pt>
                <c:pt idx="4">
                  <c:v>0.5</c:v>
                </c:pt>
                <c:pt idx="5">
                  <c:v>-1.3599999999999999</c:v>
                </c:pt>
                <c:pt idx="6">
                  <c:v>-0.25</c:v>
                </c:pt>
                <c:pt idx="7">
                  <c:v>-0.1</c:v>
                </c:pt>
                <c:pt idx="8">
                  <c:v>-0.08</c:v>
                </c:pt>
                <c:pt idx="9">
                  <c:v>-0.63</c:v>
                </c:pt>
                <c:pt idx="10">
                  <c:v>0.18</c:v>
                </c:pt>
                <c:pt idx="11">
                  <c:v>0.41000000000000003</c:v>
                </c:pt>
                <c:pt idx="12">
                  <c:v>0.41</c:v>
                </c:pt>
              </c:numCache>
            </c:numRef>
          </c:xVal>
          <c:yVal>
            <c:numRef>
              <c:f>'графіки '!$I$288:$I$300</c:f>
              <c:numCache>
                <c:formatCode>0%</c:formatCode>
                <c:ptCount val="13"/>
                <c:pt idx="0">
                  <c:v>-0.51</c:v>
                </c:pt>
                <c:pt idx="1">
                  <c:v>-0.32999999999999996</c:v>
                </c:pt>
                <c:pt idx="2">
                  <c:v>-0.39999999999999997</c:v>
                </c:pt>
                <c:pt idx="3">
                  <c:v>-0.7</c:v>
                </c:pt>
                <c:pt idx="4">
                  <c:v>9.9999999999999811E-3</c:v>
                </c:pt>
                <c:pt idx="5">
                  <c:v>-0.65999999999999992</c:v>
                </c:pt>
                <c:pt idx="6">
                  <c:v>-0.25999999999999995</c:v>
                </c:pt>
                <c:pt idx="7">
                  <c:v>7.0000000000000034E-2</c:v>
                </c:pt>
                <c:pt idx="8">
                  <c:v>-0.38</c:v>
                </c:pt>
                <c:pt idx="9">
                  <c:v>-0.77</c:v>
                </c:pt>
                <c:pt idx="10">
                  <c:v>-2.62</c:v>
                </c:pt>
                <c:pt idx="11">
                  <c:v>-1.88</c:v>
                </c:pt>
                <c:pt idx="12">
                  <c:v>-2.56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908480"/>
        <c:axId val="123910400"/>
      </c:scatterChart>
      <c:valAx>
        <c:axId val="12390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910400"/>
        <c:crosses val="autoZero"/>
        <c:crossBetween val="midCat"/>
      </c:valAx>
      <c:valAx>
        <c:axId val="12391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90848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 Запорізької області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2333639750936808"/>
          <c:w val="0.92423516414141416"/>
          <c:h val="0.812621377047144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'!$C$306</c:f>
                  <c:strCache>
                    <c:ptCount val="1"/>
                    <c:pt idx="0">
                      <c:v>Бердянський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'!$C$307</c:f>
                  <c:strCache>
                    <c:ptCount val="1"/>
                    <c:pt idx="0">
                      <c:v>Василівський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'!$C$308</c:f>
                  <c:strCache>
                    <c:ptCount val="1"/>
                    <c:pt idx="0">
                      <c:v>Великобілозерський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'!$C$309</c:f>
                  <c:strCache>
                    <c:ptCount val="1"/>
                    <c:pt idx="0">
                      <c:v>Веселівський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'!$C$310</c:f>
                  <c:strCache>
                    <c:ptCount val="1"/>
                    <c:pt idx="0">
                      <c:v>Вільнянський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'!$C$311</c:f>
                  <c:strCache>
                    <c:ptCount val="1"/>
                    <c:pt idx="0">
                      <c:v>Гуляйпільський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'!$C$312</c:f>
                  <c:strCache>
                    <c:ptCount val="1"/>
                    <c:pt idx="0">
                      <c:v>Енергодарський міський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'!$C$313</c:f>
                  <c:strCache>
                    <c:ptCount val="1"/>
                    <c:pt idx="0">
                      <c:v>Жовтневий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'!$C$314</c:f>
                  <c:strCache>
                    <c:ptCount val="1"/>
                    <c:pt idx="0">
                      <c:v>Заводський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'!$C$315</c:f>
                  <c:strCache>
                    <c:ptCount val="1"/>
                    <c:pt idx="0">
                      <c:v>Запорізький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'!$C$316</c:f>
                  <c:strCache>
                    <c:ptCount val="1"/>
                    <c:pt idx="0">
                      <c:v>Кам'янсько-Дніпровський районний 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'!$C$317</c:f>
                  <c:strCache>
                    <c:ptCount val="1"/>
                    <c:pt idx="0">
                      <c:v>Комунарський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'!$C$318</c:f>
                  <c:strCache>
                    <c:ptCount val="1"/>
                    <c:pt idx="0">
                      <c:v>Куйбишевський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'!$C$319</c:f>
                  <c:strCache>
                    <c:ptCount val="1"/>
                    <c:pt idx="0">
                      <c:v>Ленінський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'!$C$320</c:f>
                  <c:strCache>
                    <c:ptCount val="1"/>
                    <c:pt idx="0">
                      <c:v>Мелітопольський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'!$C$321</c:f>
                  <c:strCache>
                    <c:ptCount val="1"/>
                    <c:pt idx="0">
                      <c:v>Михайлівський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'!$C$322</c:f>
                  <c:strCache>
                    <c:ptCount val="1"/>
                    <c:pt idx="0">
                      <c:v>Новомиколаївський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'!$C$323</c:f>
                  <c:strCache>
                    <c:ptCount val="1"/>
                    <c:pt idx="0">
                      <c:v>Орджонікідзевський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'!$C$324</c:f>
                  <c:strCache>
                    <c:ptCount val="1"/>
                    <c:pt idx="0">
                      <c:v>Оріхівський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'!$C$325</c:f>
                  <c:strCache>
                    <c:ptCount val="1"/>
                    <c:pt idx="0">
                      <c:v>Пологівський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'!$C$326</c:f>
                  <c:strCache>
                    <c:ptCount val="1"/>
                    <c:pt idx="0">
                      <c:v>Приазовський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'!$C$327</c:f>
                  <c:strCache>
                    <c:ptCount val="1"/>
                    <c:pt idx="0">
                      <c:v>Приморський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'!$C$328</c:f>
                  <c:strCache>
                    <c:ptCount val="1"/>
                    <c:pt idx="0">
                      <c:v>Розівський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'!$C$329</c:f>
                  <c:strCache>
                    <c:ptCount val="1"/>
                    <c:pt idx="0">
                      <c:v>Токмацький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'!$C$330</c:f>
                  <c:strCache>
                    <c:ptCount val="1"/>
                    <c:pt idx="0">
                      <c:v>Хортицький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'!$C$331</c:f>
                  <c:strCache>
                    <c:ptCount val="1"/>
                    <c:pt idx="0">
                      <c:v>Чернігівський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'!$C$332</c:f>
                  <c:strCache>
                    <c:ptCount val="1"/>
                    <c:pt idx="0">
                      <c:v>Шевченківський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'!$C$333</c:f>
                  <c:strCache>
                    <c:ptCount val="1"/>
                    <c:pt idx="0">
                      <c:v>Якимівський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'!$H$306:$H$333</c:f>
              <c:numCache>
                <c:formatCode>0%</c:formatCode>
                <c:ptCount val="28"/>
                <c:pt idx="0">
                  <c:v>0.38</c:v>
                </c:pt>
                <c:pt idx="1">
                  <c:v>0.2</c:v>
                </c:pt>
                <c:pt idx="2">
                  <c:v>-1.54</c:v>
                </c:pt>
                <c:pt idx="3">
                  <c:v>-0.62</c:v>
                </c:pt>
                <c:pt idx="4">
                  <c:v>0.5</c:v>
                </c:pt>
                <c:pt idx="5">
                  <c:v>-0.27</c:v>
                </c:pt>
                <c:pt idx="6">
                  <c:v>0.8600000000000001</c:v>
                </c:pt>
                <c:pt idx="7">
                  <c:v>0.72</c:v>
                </c:pt>
                <c:pt idx="8">
                  <c:v>-0.5</c:v>
                </c:pt>
                <c:pt idx="9">
                  <c:v>8.0000000000000016E-2</c:v>
                </c:pt>
                <c:pt idx="10">
                  <c:v>0.47</c:v>
                </c:pt>
                <c:pt idx="11">
                  <c:v>-0.15000000000000002</c:v>
                </c:pt>
                <c:pt idx="12">
                  <c:v>-1.07</c:v>
                </c:pt>
                <c:pt idx="13">
                  <c:v>1.47</c:v>
                </c:pt>
                <c:pt idx="14">
                  <c:v>0.54</c:v>
                </c:pt>
                <c:pt idx="15">
                  <c:v>-0.4</c:v>
                </c:pt>
                <c:pt idx="16">
                  <c:v>-6.0000000000000005E-2</c:v>
                </c:pt>
                <c:pt idx="17">
                  <c:v>0.59</c:v>
                </c:pt>
                <c:pt idx="18">
                  <c:v>-0.13</c:v>
                </c:pt>
                <c:pt idx="19">
                  <c:v>9.9999999999999985E-3</c:v>
                </c:pt>
                <c:pt idx="20">
                  <c:v>-0.6100000000000001</c:v>
                </c:pt>
                <c:pt idx="21">
                  <c:v>-0.37</c:v>
                </c:pt>
                <c:pt idx="22">
                  <c:v>-2.37</c:v>
                </c:pt>
                <c:pt idx="23">
                  <c:v>-0.31999999999999995</c:v>
                </c:pt>
                <c:pt idx="24">
                  <c:v>-0.33999999999999997</c:v>
                </c:pt>
                <c:pt idx="25">
                  <c:v>-1.8900000000000001</c:v>
                </c:pt>
                <c:pt idx="26">
                  <c:v>0.7</c:v>
                </c:pt>
                <c:pt idx="27">
                  <c:v>0.72</c:v>
                </c:pt>
              </c:numCache>
            </c:numRef>
          </c:xVal>
          <c:yVal>
            <c:numRef>
              <c:f>'графіки '!$I$306:$I$333</c:f>
              <c:numCache>
                <c:formatCode>0%</c:formatCode>
                <c:ptCount val="28"/>
                <c:pt idx="0">
                  <c:v>-5.0000000000000051E-2</c:v>
                </c:pt>
                <c:pt idx="1">
                  <c:v>-0.31999999999999995</c:v>
                </c:pt>
                <c:pt idx="2">
                  <c:v>0.64</c:v>
                </c:pt>
                <c:pt idx="3">
                  <c:v>-25.75</c:v>
                </c:pt>
                <c:pt idx="4">
                  <c:v>-0.8</c:v>
                </c:pt>
                <c:pt idx="5">
                  <c:v>-0.16999999999999996</c:v>
                </c:pt>
                <c:pt idx="6">
                  <c:v>-0.26</c:v>
                </c:pt>
                <c:pt idx="7">
                  <c:v>-1.1099999999999999</c:v>
                </c:pt>
                <c:pt idx="8">
                  <c:v>-1.23</c:v>
                </c:pt>
                <c:pt idx="9">
                  <c:v>-0.70000000000000007</c:v>
                </c:pt>
                <c:pt idx="10">
                  <c:v>-0.55999999999999994</c:v>
                </c:pt>
                <c:pt idx="11">
                  <c:v>-0.91</c:v>
                </c:pt>
                <c:pt idx="12">
                  <c:v>-0.32000000000000006</c:v>
                </c:pt>
                <c:pt idx="13">
                  <c:v>-1.05</c:v>
                </c:pt>
                <c:pt idx="14">
                  <c:v>-0.52</c:v>
                </c:pt>
                <c:pt idx="15">
                  <c:v>-7.9999999999999946E-2</c:v>
                </c:pt>
                <c:pt idx="16">
                  <c:v>-0.43000000000000005</c:v>
                </c:pt>
                <c:pt idx="17">
                  <c:v>-0.85</c:v>
                </c:pt>
                <c:pt idx="18">
                  <c:v>-1.5</c:v>
                </c:pt>
                <c:pt idx="19">
                  <c:v>-1.1200000000000001</c:v>
                </c:pt>
                <c:pt idx="20">
                  <c:v>-0.29000000000000004</c:v>
                </c:pt>
                <c:pt idx="21">
                  <c:v>-0.81</c:v>
                </c:pt>
                <c:pt idx="22">
                  <c:v>-1.19</c:v>
                </c:pt>
                <c:pt idx="23">
                  <c:v>-0.24</c:v>
                </c:pt>
                <c:pt idx="24">
                  <c:v>-1.21</c:v>
                </c:pt>
                <c:pt idx="25">
                  <c:v>-0.57000000000000006</c:v>
                </c:pt>
                <c:pt idx="26">
                  <c:v>-0.44</c:v>
                </c:pt>
                <c:pt idx="27">
                  <c:v>0.21000000000000008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173696"/>
        <c:axId val="124061184"/>
      </c:scatterChart>
      <c:valAx>
        <c:axId val="12417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4061184"/>
        <c:crosses val="autoZero"/>
        <c:crossBetween val="midCat"/>
      </c:valAx>
      <c:valAx>
        <c:axId val="1240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417369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500"/>
            </a:pPr>
            <a:r>
              <a:rPr lang="uk-UA" sz="1500"/>
              <a:t>Рейтинги </a:t>
            </a:r>
            <a:r>
              <a:rPr lang="uk-UA" sz="1500" u="sng"/>
              <a:t>МЗС  Івано-Франківської області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>
              <a:effectLst/>
            </a:endParaRPr>
          </a:p>
        </c:rich>
      </c:tx>
      <c:layout>
        <c:manualLayout>
          <c:xMode val="edge"/>
          <c:yMode val="edge"/>
          <c:x val="0.1733070304818092"/>
          <c:y val="1.34792735042735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788078616294275E-2"/>
          <c:y val="0.1035317513886749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'!$C$335</c:f>
                  <c:strCache>
                    <c:ptCount val="1"/>
                    <c:pt idx="0">
                      <c:v>Богородчанський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'!$C$336</c:f>
                  <c:strCache>
                    <c:ptCount val="1"/>
                    <c:pt idx="0">
                      <c:v>Болехівський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'!$C$337</c:f>
                  <c:strCache>
                    <c:ptCount val="1"/>
                    <c:pt idx="0">
                      <c:v>Верховинський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'!$C$338</c:f>
                  <c:strCache>
                    <c:ptCount val="1"/>
                    <c:pt idx="0">
                      <c:v>Галицький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'!$C$339</c:f>
                  <c:strCache>
                    <c:ptCount val="1"/>
                    <c:pt idx="0">
                      <c:v>Городенківський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'!$C$340</c:f>
                  <c:strCache>
                    <c:ptCount val="1"/>
                    <c:pt idx="0">
                      <c:v>Долинський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'!$C$341</c:f>
                  <c:strCache>
                    <c:ptCount val="1"/>
                    <c:pt idx="0">
                      <c:v>Івано-Франківський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'!$C$342</c:f>
                  <c:strCache>
                    <c:ptCount val="1"/>
                    <c:pt idx="0">
                      <c:v>Калуський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'!$C$343</c:f>
                  <c:strCache>
                    <c:ptCount val="1"/>
                    <c:pt idx="0">
                      <c:v>Коломийський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'!$C$344</c:f>
                  <c:strCache>
                    <c:ptCount val="1"/>
                    <c:pt idx="0">
                      <c:v>Косівський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'!$C$345</c:f>
                  <c:strCache>
                    <c:ptCount val="1"/>
                    <c:pt idx="0">
                      <c:v>Надвірнянський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'!$C$346</c:f>
                  <c:strCache>
                    <c:ptCount val="1"/>
                    <c:pt idx="0">
                      <c:v>Рогатинський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'!$C$347</c:f>
                  <c:strCache>
                    <c:ptCount val="1"/>
                    <c:pt idx="0">
                      <c:v>Рожнятівський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'!$C$348</c:f>
                  <c:strCache>
                    <c:ptCount val="1"/>
                    <c:pt idx="0">
                      <c:v>Снятинський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'!$C$349</c:f>
                  <c:strCache>
                    <c:ptCount val="1"/>
                    <c:pt idx="0">
                      <c:v>Тисменицький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'!$C$350</c:f>
                  <c:strCache>
                    <c:ptCount val="1"/>
                    <c:pt idx="0">
                      <c:v>Тлумацький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'!$C$351</c:f>
                  <c:strCache>
                    <c:ptCount val="1"/>
                    <c:pt idx="0">
                      <c:v>Яремчанський міський суд Івано-Франківської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'!$H$335:$H$351</c:f>
              <c:numCache>
                <c:formatCode>0%</c:formatCode>
                <c:ptCount val="17"/>
                <c:pt idx="0">
                  <c:v>-0.3</c:v>
                </c:pt>
                <c:pt idx="1">
                  <c:v>-2.7699999999999996</c:v>
                </c:pt>
                <c:pt idx="2">
                  <c:v>-1.1100000000000001</c:v>
                </c:pt>
                <c:pt idx="3">
                  <c:v>-0.33</c:v>
                </c:pt>
                <c:pt idx="4">
                  <c:v>-0.51</c:v>
                </c:pt>
                <c:pt idx="5">
                  <c:v>-0.85</c:v>
                </c:pt>
                <c:pt idx="6">
                  <c:v>0.88</c:v>
                </c:pt>
                <c:pt idx="7">
                  <c:v>-0.89</c:v>
                </c:pt>
                <c:pt idx="8">
                  <c:v>0.28999999999999998</c:v>
                </c:pt>
                <c:pt idx="9">
                  <c:v>0.56999999999999995</c:v>
                </c:pt>
                <c:pt idx="10">
                  <c:v>0.49</c:v>
                </c:pt>
                <c:pt idx="11">
                  <c:v>-6.9999999999999993E-2</c:v>
                </c:pt>
                <c:pt idx="12">
                  <c:v>-0.19999999999999998</c:v>
                </c:pt>
                <c:pt idx="13">
                  <c:v>0.73</c:v>
                </c:pt>
                <c:pt idx="14">
                  <c:v>0.57000000000000006</c:v>
                </c:pt>
                <c:pt idx="15">
                  <c:v>-1.65</c:v>
                </c:pt>
                <c:pt idx="16">
                  <c:v>0.12</c:v>
                </c:pt>
              </c:numCache>
            </c:numRef>
          </c:xVal>
          <c:yVal>
            <c:numRef>
              <c:f>'графіки '!$I$335:$I$351</c:f>
              <c:numCache>
                <c:formatCode>0%</c:formatCode>
                <c:ptCount val="17"/>
                <c:pt idx="0">
                  <c:v>-3.9999999999999959E-2</c:v>
                </c:pt>
                <c:pt idx="1">
                  <c:v>-0.45</c:v>
                </c:pt>
                <c:pt idx="2">
                  <c:v>-2.35</c:v>
                </c:pt>
                <c:pt idx="3">
                  <c:v>-1.22</c:v>
                </c:pt>
                <c:pt idx="4">
                  <c:v>-1.06</c:v>
                </c:pt>
                <c:pt idx="5">
                  <c:v>-0.36000000000000004</c:v>
                </c:pt>
                <c:pt idx="6">
                  <c:v>-0.85</c:v>
                </c:pt>
                <c:pt idx="7">
                  <c:v>-0.93</c:v>
                </c:pt>
                <c:pt idx="8">
                  <c:v>-1.1800000000000002</c:v>
                </c:pt>
                <c:pt idx="9">
                  <c:v>-0.24</c:v>
                </c:pt>
                <c:pt idx="10">
                  <c:v>-1.58</c:v>
                </c:pt>
                <c:pt idx="11">
                  <c:v>-0.22</c:v>
                </c:pt>
                <c:pt idx="12">
                  <c:v>-0.16</c:v>
                </c:pt>
                <c:pt idx="13">
                  <c:v>-0.64</c:v>
                </c:pt>
                <c:pt idx="14">
                  <c:v>-1.29</c:v>
                </c:pt>
                <c:pt idx="15">
                  <c:v>-2.6100000000000003</c:v>
                </c:pt>
                <c:pt idx="16">
                  <c:v>-5.92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217600"/>
        <c:axId val="124232064"/>
      </c:scatterChart>
      <c:valAx>
        <c:axId val="12421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4232064"/>
        <c:crosses val="autoZero"/>
        <c:crossBetween val="midCat"/>
      </c:valAx>
      <c:valAx>
        <c:axId val="12423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421760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/>
              <a:t>Рейтинги </a:t>
            </a:r>
            <a:r>
              <a:rPr lang="uk-UA" u="sng"/>
              <a:t>МЗС  м. Києва</a:t>
            </a:r>
            <a:r>
              <a:rPr lang="uk-UA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'!$C$354</c:f>
                  <c:strCache>
                    <c:ptCount val="1"/>
                    <c:pt idx="0">
                      <c:v>Голосіївський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'!$C$355</c:f>
                  <c:strCache>
                    <c:ptCount val="1"/>
                    <c:pt idx="0">
                      <c:v>Дарницький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'!$C$356</c:f>
                  <c:strCache>
                    <c:ptCount val="1"/>
                    <c:pt idx="0">
                      <c:v>Деснянський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'!$C$357</c:f>
                  <c:strCache>
                    <c:ptCount val="1"/>
                    <c:pt idx="0">
                      <c:v>Дніпровський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'!$C$358</c:f>
                  <c:strCache>
                    <c:ptCount val="1"/>
                    <c:pt idx="0">
                      <c:v>Оболонський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'!$C$359</c:f>
                  <c:strCache>
                    <c:ptCount val="1"/>
                    <c:pt idx="0">
                      <c:v>Печерський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'!$C$360</c:f>
                  <c:strCache>
                    <c:ptCount val="1"/>
                    <c:pt idx="0">
                      <c:v>Подільський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'!$C$361</c:f>
                  <c:strCache>
                    <c:ptCount val="1"/>
                    <c:pt idx="0">
                      <c:v>Святошинський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'!$C$362</c:f>
                  <c:strCache>
                    <c:ptCount val="1"/>
                    <c:pt idx="0">
                      <c:v>Солом'янський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'!$C$363</c:f>
                  <c:strCache>
                    <c:ptCount val="1"/>
                    <c:pt idx="0">
                      <c:v>Шевченківський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'!$H$354:$H$363</c:f>
              <c:numCache>
                <c:formatCode>0%</c:formatCode>
                <c:ptCount val="10"/>
                <c:pt idx="0">
                  <c:v>0.99</c:v>
                </c:pt>
                <c:pt idx="1">
                  <c:v>0.35000000000000003</c:v>
                </c:pt>
                <c:pt idx="2">
                  <c:v>0.33</c:v>
                </c:pt>
                <c:pt idx="3">
                  <c:v>0.39</c:v>
                </c:pt>
                <c:pt idx="4">
                  <c:v>0.27</c:v>
                </c:pt>
                <c:pt idx="5">
                  <c:v>1.4</c:v>
                </c:pt>
                <c:pt idx="6">
                  <c:v>0.43000000000000005</c:v>
                </c:pt>
                <c:pt idx="7">
                  <c:v>0.25</c:v>
                </c:pt>
                <c:pt idx="8">
                  <c:v>0.7</c:v>
                </c:pt>
                <c:pt idx="9">
                  <c:v>0.69</c:v>
                </c:pt>
              </c:numCache>
            </c:numRef>
          </c:xVal>
          <c:yVal>
            <c:numRef>
              <c:f>'графіки '!$I$354:$I$363</c:f>
              <c:numCache>
                <c:formatCode>0%</c:formatCode>
                <c:ptCount val="10"/>
                <c:pt idx="0">
                  <c:v>-1.7200000000000002</c:v>
                </c:pt>
                <c:pt idx="1">
                  <c:v>-2.0300000000000002</c:v>
                </c:pt>
                <c:pt idx="2">
                  <c:v>-0.63</c:v>
                </c:pt>
                <c:pt idx="3">
                  <c:v>-0.63</c:v>
                </c:pt>
                <c:pt idx="4">
                  <c:v>-1.23</c:v>
                </c:pt>
                <c:pt idx="5">
                  <c:v>-1.27</c:v>
                </c:pt>
                <c:pt idx="6">
                  <c:v>-3.24</c:v>
                </c:pt>
                <c:pt idx="7">
                  <c:v>-1.29</c:v>
                </c:pt>
                <c:pt idx="8">
                  <c:v>-1.6</c:v>
                </c:pt>
                <c:pt idx="9">
                  <c:v>-1.5300000000000002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299904"/>
        <c:axId val="124322560"/>
      </c:scatterChart>
      <c:valAx>
        <c:axId val="12429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4322560"/>
        <c:crosses val="autoZero"/>
        <c:crossBetween val="midCat"/>
      </c:valAx>
      <c:valAx>
        <c:axId val="12432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429990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МЗС  Київської області</a:t>
            </a:r>
            <a:r>
              <a:rPr lang="uk-UA" sz="1700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7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'!$C$365</c:f>
                  <c:strCache>
                    <c:ptCount val="1"/>
                    <c:pt idx="0">
                      <c:v>Баришівський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'!$C$366</c:f>
                  <c:strCache>
                    <c:ptCount val="1"/>
                    <c:pt idx="0">
                      <c:v>Березанський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'!$C$367</c:f>
                  <c:strCache>
                    <c:ptCount val="1"/>
                    <c:pt idx="0">
                      <c:v>Білоцерківський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'!$C$368</c:f>
                  <c:strCache>
                    <c:ptCount val="1"/>
                    <c:pt idx="0">
                      <c:v>Богуславський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'!$C$369</c:f>
                  <c:strCache>
                    <c:ptCount val="1"/>
                    <c:pt idx="0">
                      <c:v>Бориспільський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'!$C$370</c:f>
                  <c:strCache>
                    <c:ptCount val="1"/>
                    <c:pt idx="0">
                      <c:v>Бородянський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'!$C$371</c:f>
                  <c:strCache>
                    <c:ptCount val="1"/>
                    <c:pt idx="0">
                      <c:v>Броварський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'!$C$372</c:f>
                  <c:strCache>
                    <c:ptCount val="1"/>
                    <c:pt idx="0">
                      <c:v>Васильківський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'!$C$373</c:f>
                  <c:strCache>
                    <c:ptCount val="1"/>
                    <c:pt idx="0">
                      <c:v>Вишгородський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'!$C$374</c:f>
                  <c:strCache>
                    <c:ptCount val="1"/>
                    <c:pt idx="0">
                      <c:v>Володарський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'!$C$375</c:f>
                  <c:strCache>
                    <c:ptCount val="1"/>
                    <c:pt idx="0">
                      <c:v>Згурівський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'!$C$376</c:f>
                  <c:strCache>
                    <c:ptCount val="1"/>
                    <c:pt idx="0">
                      <c:v>Іванківський районний 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'!$C$377</c:f>
                  <c:strCache>
                    <c:ptCount val="1"/>
                    <c:pt idx="0">
                      <c:v>Ірпінський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'!$C$378</c:f>
                  <c:strCache>
                    <c:ptCount val="1"/>
                    <c:pt idx="0">
                      <c:v>Кагарлицький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'!$C$379</c:f>
                  <c:strCache>
                    <c:ptCount val="1"/>
                    <c:pt idx="0">
                      <c:v>Києво-Святошинський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'!$C$380</c:f>
                  <c:strCache>
                    <c:ptCount val="1"/>
                    <c:pt idx="0">
                      <c:v>Макарівський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'!$C$381</c:f>
                  <c:strCache>
                    <c:ptCount val="1"/>
                    <c:pt idx="0">
                      <c:v>Миронівський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'!$C$382</c:f>
                  <c:strCache>
                    <c:ptCount val="1"/>
                    <c:pt idx="0">
                      <c:v>Обухівський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'!$C$383</c:f>
                  <c:strCache>
                    <c:ptCount val="1"/>
                    <c:pt idx="0">
                      <c:v>Переяслав-Хмельницький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'!$C$384</c:f>
                  <c:strCache>
                    <c:ptCount val="1"/>
                    <c:pt idx="0">
                      <c:v>Ржищевський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'!$C$385</c:f>
                  <c:strCache>
                    <c:ptCount val="1"/>
                    <c:pt idx="0">
                      <c:v>Рокитнянський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'!$C$386</c:f>
                  <c:strCache>
                    <c:ptCount val="1"/>
                    <c:pt idx="0">
                      <c:v>Сквирський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'!$C$387</c:f>
                  <c:strCache>
                    <c:ptCount val="1"/>
                    <c:pt idx="0">
                      <c:v>Славутицький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'!$C$388</c:f>
                  <c:strCache>
                    <c:ptCount val="1"/>
                    <c:pt idx="0">
                      <c:v>Ставищенський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'!$C$389</c:f>
                  <c:strCache>
                    <c:ptCount val="1"/>
                    <c:pt idx="0">
                      <c:v>Таращанський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'!$C$390</c:f>
                  <c:strCache>
                    <c:ptCount val="1"/>
                    <c:pt idx="0">
                      <c:v>Тетіївський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'!$C$391</c:f>
                  <c:strCache>
                    <c:ptCount val="1"/>
                    <c:pt idx="0">
                      <c:v>Фастівський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'!$C$392</c:f>
                  <c:strCache>
                    <c:ptCount val="1"/>
                    <c:pt idx="0">
                      <c:v>Яготинський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'!$H$365:$H$392</c:f>
              <c:numCache>
                <c:formatCode>0%</c:formatCode>
                <c:ptCount val="28"/>
                <c:pt idx="0">
                  <c:v>-0.37</c:v>
                </c:pt>
                <c:pt idx="1">
                  <c:v>-1.83</c:v>
                </c:pt>
                <c:pt idx="2">
                  <c:v>1.37</c:v>
                </c:pt>
                <c:pt idx="3">
                  <c:v>0.18000000000000002</c:v>
                </c:pt>
                <c:pt idx="4">
                  <c:v>0.69</c:v>
                </c:pt>
                <c:pt idx="5">
                  <c:v>0.18000000000000002</c:v>
                </c:pt>
                <c:pt idx="6">
                  <c:v>0.45</c:v>
                </c:pt>
                <c:pt idx="7">
                  <c:v>0.55000000000000004</c:v>
                </c:pt>
                <c:pt idx="8">
                  <c:v>-0.22</c:v>
                </c:pt>
                <c:pt idx="9">
                  <c:v>-1.73</c:v>
                </c:pt>
                <c:pt idx="10">
                  <c:v>-1.68</c:v>
                </c:pt>
                <c:pt idx="11">
                  <c:v>-0.26999999999999996</c:v>
                </c:pt>
                <c:pt idx="12">
                  <c:v>0.26</c:v>
                </c:pt>
                <c:pt idx="13">
                  <c:v>7.9999999999999988E-2</c:v>
                </c:pt>
                <c:pt idx="14">
                  <c:v>1.31</c:v>
                </c:pt>
                <c:pt idx="15">
                  <c:v>0.24</c:v>
                </c:pt>
                <c:pt idx="16">
                  <c:v>-0.22000000000000003</c:v>
                </c:pt>
                <c:pt idx="17">
                  <c:v>0.56000000000000005</c:v>
                </c:pt>
                <c:pt idx="18">
                  <c:v>-1.05</c:v>
                </c:pt>
                <c:pt idx="19">
                  <c:v>-9.11</c:v>
                </c:pt>
                <c:pt idx="20">
                  <c:v>0.55000000000000004</c:v>
                </c:pt>
                <c:pt idx="21">
                  <c:v>-0.61</c:v>
                </c:pt>
                <c:pt idx="22">
                  <c:v>-1.1200000000000001</c:v>
                </c:pt>
                <c:pt idx="23">
                  <c:v>-1.3900000000000001</c:v>
                </c:pt>
                <c:pt idx="24">
                  <c:v>0.39</c:v>
                </c:pt>
                <c:pt idx="25">
                  <c:v>-0.23</c:v>
                </c:pt>
                <c:pt idx="26">
                  <c:v>-0.56000000000000005</c:v>
                </c:pt>
                <c:pt idx="27">
                  <c:v>-0.43999999999999995</c:v>
                </c:pt>
              </c:numCache>
            </c:numRef>
          </c:xVal>
          <c:yVal>
            <c:numRef>
              <c:f>'графіки '!$I$365:$I$392</c:f>
              <c:numCache>
                <c:formatCode>0%</c:formatCode>
                <c:ptCount val="28"/>
                <c:pt idx="0">
                  <c:v>-0.14999999999999997</c:v>
                </c:pt>
                <c:pt idx="1">
                  <c:v>-0.29999999999999993</c:v>
                </c:pt>
                <c:pt idx="2">
                  <c:v>-0.79</c:v>
                </c:pt>
                <c:pt idx="3">
                  <c:v>-0.73</c:v>
                </c:pt>
                <c:pt idx="4">
                  <c:v>-1.03</c:v>
                </c:pt>
                <c:pt idx="5">
                  <c:v>-0.49999999999999994</c:v>
                </c:pt>
                <c:pt idx="6">
                  <c:v>-1.04</c:v>
                </c:pt>
                <c:pt idx="7">
                  <c:v>-1.67</c:v>
                </c:pt>
                <c:pt idx="8">
                  <c:v>-2.9000000000000004</c:v>
                </c:pt>
                <c:pt idx="9">
                  <c:v>-0.89</c:v>
                </c:pt>
                <c:pt idx="10">
                  <c:v>-0.96</c:v>
                </c:pt>
                <c:pt idx="11">
                  <c:v>-1</c:v>
                </c:pt>
                <c:pt idx="12">
                  <c:v>-3.25</c:v>
                </c:pt>
                <c:pt idx="13">
                  <c:v>-1.1099999999999999</c:v>
                </c:pt>
                <c:pt idx="14">
                  <c:v>-1.1600000000000001</c:v>
                </c:pt>
                <c:pt idx="15">
                  <c:v>-2.06</c:v>
                </c:pt>
                <c:pt idx="16">
                  <c:v>-1.2799999999999998</c:v>
                </c:pt>
                <c:pt idx="17">
                  <c:v>-0.29999999999999993</c:v>
                </c:pt>
                <c:pt idx="18">
                  <c:v>-2.54</c:v>
                </c:pt>
                <c:pt idx="19">
                  <c:v>0.40999999999999992</c:v>
                </c:pt>
                <c:pt idx="20">
                  <c:v>-0.76</c:v>
                </c:pt>
                <c:pt idx="21">
                  <c:v>-1.87</c:v>
                </c:pt>
                <c:pt idx="22">
                  <c:v>0.28999999999999998</c:v>
                </c:pt>
                <c:pt idx="23">
                  <c:v>6.0000000000000026E-2</c:v>
                </c:pt>
                <c:pt idx="24">
                  <c:v>-0.74</c:v>
                </c:pt>
                <c:pt idx="25">
                  <c:v>-0.51</c:v>
                </c:pt>
                <c:pt idx="26">
                  <c:v>-0.52</c:v>
                </c:pt>
                <c:pt idx="27">
                  <c:v>-0.53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581760"/>
        <c:axId val="124461056"/>
      </c:scatterChart>
      <c:valAx>
        <c:axId val="12458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4461056"/>
        <c:crosses val="autoZero"/>
        <c:crossBetween val="midCat"/>
      </c:valAx>
      <c:valAx>
        <c:axId val="12446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458176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700"/>
            </a:pPr>
            <a:r>
              <a:rPr lang="uk-UA" sz="1700"/>
              <a:t>Рейтинги </a:t>
            </a:r>
            <a:r>
              <a:rPr lang="uk-UA" sz="1700" u="sng"/>
              <a:t>МЗС   Кіровоградської області</a:t>
            </a:r>
            <a:r>
              <a:rPr lang="uk-UA" sz="1700" u="sng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'!$C$394</c:f>
                  <c:strCache>
                    <c:ptCount val="1"/>
                    <c:pt idx="0">
                      <c:v>Бобринецький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'!$C$395</c:f>
                  <c:strCache>
                    <c:ptCount val="1"/>
                    <c:pt idx="0">
                      <c:v>Вільшанський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'!$C$396</c:f>
                  <c:strCache>
                    <c:ptCount val="1"/>
                    <c:pt idx="0">
                      <c:v>Гайворонський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'!$C$397</c:f>
                  <c:strCache>
                    <c:ptCount val="1"/>
                    <c:pt idx="0">
                      <c:v>Голованівський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'!$C$398</c:f>
                  <c:strCache>
                    <c:ptCount val="1"/>
                    <c:pt idx="0">
                      <c:v>Добровеличківський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'!$C$399</c:f>
                  <c:strCache>
                    <c:ptCount val="1"/>
                    <c:pt idx="0">
                      <c:v>Долинський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'!$C$400</c:f>
                  <c:strCache>
                    <c:ptCount val="1"/>
                    <c:pt idx="0">
                      <c:v>Знам'янський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'!$C$401</c:f>
                  <c:strCache>
                    <c:ptCount val="1"/>
                    <c:pt idx="0">
                      <c:v>Кіровоградський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'!$C$402</c:f>
                  <c:strCache>
                    <c:ptCount val="1"/>
                    <c:pt idx="0">
                      <c:v>Кіровський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'!$C$403</c:f>
                  <c:strCache>
                    <c:ptCount val="1"/>
                    <c:pt idx="0">
                      <c:v>Компаніївський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'!$C$404</c:f>
                  <c:strCache>
                    <c:ptCount val="1"/>
                    <c:pt idx="0">
                      <c:v>Ленінський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'!$C$405</c:f>
                  <c:strCache>
                    <c:ptCount val="1"/>
                    <c:pt idx="0">
                      <c:v>Маловисківський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'!$C$406</c:f>
                  <c:strCache>
                    <c:ptCount val="1"/>
                    <c:pt idx="0">
                      <c:v>Новгородківський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'!$C$407</c:f>
                  <c:strCache>
                    <c:ptCount val="1"/>
                    <c:pt idx="0">
                      <c:v>Новоархангельський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'!$C$408</c:f>
                  <c:strCache>
                    <c:ptCount val="1"/>
                    <c:pt idx="0">
                      <c:v>Новомиргородський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'!$C$409</c:f>
                  <c:strCache>
                    <c:ptCount val="1"/>
                    <c:pt idx="0">
                      <c:v>Новоукраїнський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'!$C$410</c:f>
                  <c:strCache>
                    <c:ptCount val="1"/>
                    <c:pt idx="0">
                      <c:v>Олександрівський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'!$C$411</c:f>
                  <c:strCache>
                    <c:ptCount val="1"/>
                    <c:pt idx="0">
                      <c:v>Олександрійський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'!$C$412</c:f>
                  <c:strCache>
                    <c:ptCount val="1"/>
                    <c:pt idx="0">
                      <c:v>Онуфріївський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'!$C$413</c:f>
                  <c:strCache>
                    <c:ptCount val="1"/>
                    <c:pt idx="0">
                      <c:v>Петрівський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'!$C$414</c:f>
                  <c:strCache>
                    <c:ptCount val="1"/>
                    <c:pt idx="0">
                      <c:v>Світловодський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'!$C$415</c:f>
                  <c:strCache>
                    <c:ptCount val="1"/>
                    <c:pt idx="0">
                      <c:v>Ульяновський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'!$C$416</c:f>
                  <c:strCache>
                    <c:ptCount val="1"/>
                    <c:pt idx="0">
                      <c:v>Устинівський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'!$H$394:$H$416</c:f>
              <c:numCache>
                <c:formatCode>0%</c:formatCode>
                <c:ptCount val="23"/>
                <c:pt idx="0">
                  <c:v>-0.59</c:v>
                </c:pt>
                <c:pt idx="1">
                  <c:v>-1.63</c:v>
                </c:pt>
                <c:pt idx="2">
                  <c:v>0.95</c:v>
                </c:pt>
                <c:pt idx="3">
                  <c:v>-0.98</c:v>
                </c:pt>
                <c:pt idx="4">
                  <c:v>9.999999999999995E-3</c:v>
                </c:pt>
                <c:pt idx="5">
                  <c:v>0.1</c:v>
                </c:pt>
                <c:pt idx="6">
                  <c:v>-0.66</c:v>
                </c:pt>
                <c:pt idx="7">
                  <c:v>-0.90999999999999992</c:v>
                </c:pt>
                <c:pt idx="8">
                  <c:v>1.999999999999999E-2</c:v>
                </c:pt>
                <c:pt idx="9">
                  <c:v>-1.26</c:v>
                </c:pt>
                <c:pt idx="10">
                  <c:v>2.0000000000000018E-2</c:v>
                </c:pt>
                <c:pt idx="11">
                  <c:v>-0.37</c:v>
                </c:pt>
                <c:pt idx="12">
                  <c:v>-1.19</c:v>
                </c:pt>
                <c:pt idx="13">
                  <c:v>-0.88</c:v>
                </c:pt>
                <c:pt idx="14">
                  <c:v>-0.75</c:v>
                </c:pt>
                <c:pt idx="15">
                  <c:v>0.04</c:v>
                </c:pt>
                <c:pt idx="16">
                  <c:v>-0.54</c:v>
                </c:pt>
                <c:pt idx="17">
                  <c:v>4.9999999999999989E-2</c:v>
                </c:pt>
                <c:pt idx="18">
                  <c:v>-0.82000000000000006</c:v>
                </c:pt>
                <c:pt idx="19">
                  <c:v>-0.94000000000000006</c:v>
                </c:pt>
                <c:pt idx="20">
                  <c:v>-0.59</c:v>
                </c:pt>
                <c:pt idx="21">
                  <c:v>-0.52</c:v>
                </c:pt>
                <c:pt idx="22">
                  <c:v>-1.33</c:v>
                </c:pt>
              </c:numCache>
            </c:numRef>
          </c:xVal>
          <c:yVal>
            <c:numRef>
              <c:f>'графіки '!$I$394:$I$416</c:f>
              <c:numCache>
                <c:formatCode>0%</c:formatCode>
                <c:ptCount val="23"/>
                <c:pt idx="0">
                  <c:v>-0.22999999999999993</c:v>
                </c:pt>
                <c:pt idx="1">
                  <c:v>-1.79</c:v>
                </c:pt>
                <c:pt idx="2">
                  <c:v>-6.0000000000000039E-2</c:v>
                </c:pt>
                <c:pt idx="3">
                  <c:v>-0.76</c:v>
                </c:pt>
                <c:pt idx="4">
                  <c:v>-0.52</c:v>
                </c:pt>
                <c:pt idx="5">
                  <c:v>-0.94</c:v>
                </c:pt>
                <c:pt idx="6">
                  <c:v>-1.7</c:v>
                </c:pt>
                <c:pt idx="7">
                  <c:v>-2.1799999999999997</c:v>
                </c:pt>
                <c:pt idx="8">
                  <c:v>-1.42</c:v>
                </c:pt>
                <c:pt idx="9">
                  <c:v>-1.3</c:v>
                </c:pt>
                <c:pt idx="10">
                  <c:v>-1.1299999999999999</c:v>
                </c:pt>
                <c:pt idx="11">
                  <c:v>-1.4700000000000002</c:v>
                </c:pt>
                <c:pt idx="12">
                  <c:v>-1.49</c:v>
                </c:pt>
                <c:pt idx="13">
                  <c:v>-0.75</c:v>
                </c:pt>
                <c:pt idx="14">
                  <c:v>-0.42</c:v>
                </c:pt>
                <c:pt idx="15">
                  <c:v>-0.12999999999999998</c:v>
                </c:pt>
                <c:pt idx="16">
                  <c:v>-0.55000000000000004</c:v>
                </c:pt>
                <c:pt idx="17">
                  <c:v>-0.23000000000000009</c:v>
                </c:pt>
                <c:pt idx="18">
                  <c:v>-0.7</c:v>
                </c:pt>
                <c:pt idx="19">
                  <c:v>-0.36</c:v>
                </c:pt>
                <c:pt idx="20">
                  <c:v>-0.4</c:v>
                </c:pt>
                <c:pt idx="21">
                  <c:v>-0.51</c:v>
                </c:pt>
                <c:pt idx="22">
                  <c:v>-0.33999999999999997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772352"/>
        <c:axId val="124774272"/>
      </c:scatterChart>
      <c:valAx>
        <c:axId val="12477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4774272"/>
        <c:crosses val="autoZero"/>
        <c:crossBetween val="midCat"/>
      </c:valAx>
      <c:valAx>
        <c:axId val="12477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477235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загальних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20427350427351"/>
          <c:w val="0.89250378787878792"/>
          <c:h val="0.756002350427350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'!$C$9</c:f>
                  <c:strCache>
                    <c:ptCount val="1"/>
                    <c:pt idx="0">
                      <c:v>Апеляційний суд Вінницької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'!$C$10</c:f>
                  <c:strCache>
                    <c:ptCount val="1"/>
                    <c:pt idx="0">
                      <c:v>Апеляційний суд Волинської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'!$C$11</c:f>
                  <c:strCache>
                    <c:ptCount val="1"/>
                    <c:pt idx="0">
                      <c:v>Апеляційний суд Дніпропетровської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</c:f>
                  <c:strCache>
                    <c:ptCount val="1"/>
                    <c:pt idx="0">
                      <c:v>Апеляційний суд Донецької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'!$C$13</c:f>
                  <c:strCache>
                    <c:ptCount val="1"/>
                    <c:pt idx="0">
                      <c:v>Апеляційний суд Житомирської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'!$C$14</c:f>
                  <c:strCache>
                    <c:ptCount val="1"/>
                    <c:pt idx="0">
                      <c:v>Апеляційний суд Закарпатської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'!$C$15</c:f>
                  <c:strCache>
                    <c:ptCount val="1"/>
                    <c:pt idx="0">
                      <c:v>Апеляційний суд Запорізької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'!$C$16</c:f>
                  <c:strCache>
                    <c:ptCount val="1"/>
                    <c:pt idx="0">
                      <c:v>Апеляційний суд Івано-Франківської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'!$C$17</c:f>
                  <c:strCache>
                    <c:ptCount val="1"/>
                    <c:pt idx="0">
                      <c:v>Апеляційний суд міста Києва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'!$C$18</c:f>
                  <c:strCache>
                    <c:ptCount val="1"/>
                    <c:pt idx="0">
                      <c:v>Апеляційний суд Київської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'!$C$19</c:f>
                  <c:strCache>
                    <c:ptCount val="1"/>
                    <c:pt idx="0">
                      <c:v>Апеляційний суд Кіровоградської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'!$C$20</c:f>
                  <c:strCache>
                    <c:ptCount val="1"/>
                    <c:pt idx="0">
                      <c:v>Апеляційний суд Луганської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'!$C$21</c:f>
                  <c:strCache>
                    <c:ptCount val="1"/>
                    <c:pt idx="0">
                      <c:v>Апеляційний суд Львівської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'!$C$22</c:f>
                  <c:strCache>
                    <c:ptCount val="1"/>
                    <c:pt idx="0">
                      <c:v>Апеляційний суд Миколаївської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'!$C$23</c:f>
                  <c:strCache>
                    <c:ptCount val="1"/>
                    <c:pt idx="0">
                      <c:v>Апеляційний суд Одеської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'!$C$24</c:f>
                  <c:strCache>
                    <c:ptCount val="1"/>
                    <c:pt idx="0">
                      <c:v>Апеляційний суд Полтавської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'!$C$25</c:f>
                  <c:strCache>
                    <c:ptCount val="1"/>
                    <c:pt idx="0">
                      <c:v>Апеляційний суд Рівненської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'!$C$26</c:f>
                  <c:strCache>
                    <c:ptCount val="1"/>
                    <c:pt idx="0">
                      <c:v>Апеляційний суд Сумської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'!$C$27</c:f>
                  <c:strCache>
                    <c:ptCount val="1"/>
                    <c:pt idx="0">
                      <c:v>Апеляційний суд Тернопільської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'!$C$28</c:f>
                  <c:strCache>
                    <c:ptCount val="1"/>
                    <c:pt idx="0">
                      <c:v>Апеляційний суд Харківської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'!$C$29</c:f>
                  <c:strCache>
                    <c:ptCount val="1"/>
                    <c:pt idx="0">
                      <c:v>Апеляційний суд Херсонської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'!$C$30</c:f>
                  <c:strCache>
                    <c:ptCount val="1"/>
                    <c:pt idx="0">
                      <c:v>Апеляційний суд Хмельницької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'!$C$31</c:f>
                  <c:strCache>
                    <c:ptCount val="1"/>
                    <c:pt idx="0">
                      <c:v>Апеляційний суд Черкаської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'!$C$32</c:f>
                  <c:strCache>
                    <c:ptCount val="1"/>
                    <c:pt idx="0">
                      <c:v>Апеляційний суд Чернівецької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'!$C$33</c:f>
                  <c:strCache>
                    <c:ptCount val="1"/>
                    <c:pt idx="0">
                      <c:v>Апеляційний суд Чернігівської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'!$F$9:$F$33</c:f>
              <c:numCache>
                <c:formatCode>#,##0_ ;[Red]\-#,##0\ </c:formatCode>
                <c:ptCount val="25"/>
                <c:pt idx="0">
                  <c:v>5126.57</c:v>
                </c:pt>
                <c:pt idx="1">
                  <c:v>2047.2</c:v>
                </c:pt>
                <c:pt idx="2">
                  <c:v>8996.0499999999993</c:v>
                </c:pt>
                <c:pt idx="3">
                  <c:v>5087.5</c:v>
                </c:pt>
                <c:pt idx="4">
                  <c:v>3040.14</c:v>
                </c:pt>
                <c:pt idx="5">
                  <c:v>2212.5</c:v>
                </c:pt>
                <c:pt idx="6">
                  <c:v>6435.72</c:v>
                </c:pt>
                <c:pt idx="7">
                  <c:v>2086.8000000000002</c:v>
                </c:pt>
                <c:pt idx="9">
                  <c:v>5020.38</c:v>
                </c:pt>
                <c:pt idx="10">
                  <c:v>2688.99</c:v>
                </c:pt>
                <c:pt idx="11">
                  <c:v>1916.01</c:v>
                </c:pt>
                <c:pt idx="12">
                  <c:v>4890.54</c:v>
                </c:pt>
                <c:pt idx="13">
                  <c:v>2866.75</c:v>
                </c:pt>
                <c:pt idx="14">
                  <c:v>6179.59</c:v>
                </c:pt>
                <c:pt idx="15">
                  <c:v>4722.41</c:v>
                </c:pt>
                <c:pt idx="16">
                  <c:v>2620.64</c:v>
                </c:pt>
                <c:pt idx="17">
                  <c:v>2865.26</c:v>
                </c:pt>
                <c:pt idx="18">
                  <c:v>2307.63</c:v>
                </c:pt>
                <c:pt idx="19">
                  <c:v>8354.41</c:v>
                </c:pt>
                <c:pt idx="20">
                  <c:v>2707.75</c:v>
                </c:pt>
                <c:pt idx="21">
                  <c:v>4268.03</c:v>
                </c:pt>
                <c:pt idx="22">
                  <c:v>3271.91</c:v>
                </c:pt>
                <c:pt idx="23">
                  <c:v>1654.29</c:v>
                </c:pt>
              </c:numCache>
            </c:numRef>
          </c:xVal>
          <c:yVal>
            <c:numRef>
              <c:f>'графіки '!$G$9:$G$33</c:f>
              <c:numCache>
                <c:formatCode>#,##0.0_ ;[Red]\-#,##0.0\ </c:formatCode>
                <c:ptCount val="25"/>
                <c:pt idx="0">
                  <c:v>31.1</c:v>
                </c:pt>
                <c:pt idx="1">
                  <c:v>17.8</c:v>
                </c:pt>
                <c:pt idx="2">
                  <c:v>36.700000000000003</c:v>
                </c:pt>
                <c:pt idx="3">
                  <c:v>53.3</c:v>
                </c:pt>
                <c:pt idx="4">
                  <c:v>17.899999999999999</c:v>
                </c:pt>
                <c:pt idx="5">
                  <c:v>15.5</c:v>
                </c:pt>
                <c:pt idx="6">
                  <c:v>19.399999999999999</c:v>
                </c:pt>
                <c:pt idx="7">
                  <c:v>17.7</c:v>
                </c:pt>
                <c:pt idx="9">
                  <c:v>24.7</c:v>
                </c:pt>
                <c:pt idx="10">
                  <c:v>23.5</c:v>
                </c:pt>
                <c:pt idx="11">
                  <c:v>31.3</c:v>
                </c:pt>
                <c:pt idx="12">
                  <c:v>24.2</c:v>
                </c:pt>
                <c:pt idx="13">
                  <c:v>28.4</c:v>
                </c:pt>
                <c:pt idx="14">
                  <c:v>29</c:v>
                </c:pt>
                <c:pt idx="15">
                  <c:v>14.9</c:v>
                </c:pt>
                <c:pt idx="16">
                  <c:v>11.7</c:v>
                </c:pt>
                <c:pt idx="17">
                  <c:v>15.8</c:v>
                </c:pt>
                <c:pt idx="18">
                  <c:v>29.3</c:v>
                </c:pt>
                <c:pt idx="19">
                  <c:v>26.4</c:v>
                </c:pt>
                <c:pt idx="20">
                  <c:v>18.100000000000001</c:v>
                </c:pt>
                <c:pt idx="21">
                  <c:v>22.7</c:v>
                </c:pt>
                <c:pt idx="22">
                  <c:v>19.5</c:v>
                </c:pt>
                <c:pt idx="23">
                  <c:v>25.5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061568"/>
        <c:axId val="122421248"/>
      </c:scatterChart>
      <c:valAx>
        <c:axId val="122061568"/>
        <c:scaling>
          <c:orientation val="minMax"/>
          <c:max val="20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2421248"/>
        <c:crosses val="autoZero"/>
        <c:crossBetween val="midCat"/>
      </c:valAx>
      <c:valAx>
        <c:axId val="12242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206156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 Луганської області</a:t>
            </a:r>
            <a:r>
              <a:rPr lang="uk-UA" sz="1600" u="sng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layout>
        <c:manualLayout>
          <c:xMode val="edge"/>
          <c:yMode val="edge"/>
          <c:x val="0.11775897246804326"/>
          <c:y val="3.25641025641025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'!$C$418</c:f>
                  <c:strCache>
                    <c:ptCount val="1"/>
                    <c:pt idx="0">
                      <c:v>Біловодський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'!$C$419</c:f>
                  <c:strCache>
                    <c:ptCount val="1"/>
                    <c:pt idx="0">
                      <c:v>Білокуракинський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'!$C$420</c:f>
                  <c:strCache>
                    <c:ptCount val="1"/>
                    <c:pt idx="0">
                      <c:v>Кремінський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'!$C$421</c:f>
                  <c:strCache>
                    <c:ptCount val="1"/>
                    <c:pt idx="0">
                      <c:v>Лисичанський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'!$C$422</c:f>
                  <c:strCache>
                    <c:ptCount val="1"/>
                    <c:pt idx="0">
                      <c:v>Марківський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'!$C$423</c:f>
                  <c:strCache>
                    <c:ptCount val="1"/>
                    <c:pt idx="0">
                      <c:v>Міловський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'!$C$424</c:f>
                  <c:strCache>
                    <c:ptCount val="1"/>
                    <c:pt idx="0">
                      <c:v>Новоайдарський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'!$C$425</c:f>
                  <c:strCache>
                    <c:ptCount val="1"/>
                    <c:pt idx="0">
                      <c:v>Новопсковський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'!$C$426</c:f>
                  <c:strCache>
                    <c:ptCount val="1"/>
                    <c:pt idx="0">
                      <c:v>Попаснянський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'!$C$427</c:f>
                  <c:strCache>
                    <c:ptCount val="1"/>
                    <c:pt idx="0">
                      <c:v>Рубіжанський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'!$C$428</c:f>
                  <c:strCache>
                    <c:ptCount val="1"/>
                    <c:pt idx="0">
                      <c:v>Сватівський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'!$C$429</c:f>
                  <c:strCache>
                    <c:ptCount val="1"/>
                    <c:pt idx="0">
                      <c:v>Сєвєродонецький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'!$C$430</c:f>
                  <c:strCache>
                    <c:ptCount val="1"/>
                    <c:pt idx="0">
                      <c:v>Старобільський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'!$C$431</c:f>
                  <c:strCache>
                    <c:ptCount val="1"/>
                    <c:pt idx="0">
                      <c:v>Троїцький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'!$H$418:$H$431</c:f>
              <c:numCache>
                <c:formatCode>0%</c:formatCode>
                <c:ptCount val="14"/>
                <c:pt idx="0">
                  <c:v>0.18</c:v>
                </c:pt>
                <c:pt idx="1">
                  <c:v>0.87</c:v>
                </c:pt>
                <c:pt idx="2">
                  <c:v>-0.27</c:v>
                </c:pt>
                <c:pt idx="3">
                  <c:v>0.28999999999999998</c:v>
                </c:pt>
                <c:pt idx="4">
                  <c:v>-1.6099999999999999</c:v>
                </c:pt>
                <c:pt idx="5">
                  <c:v>-1.17</c:v>
                </c:pt>
                <c:pt idx="6">
                  <c:v>0.23</c:v>
                </c:pt>
                <c:pt idx="7">
                  <c:v>-0.34</c:v>
                </c:pt>
                <c:pt idx="8">
                  <c:v>2.3199999999999998</c:v>
                </c:pt>
                <c:pt idx="9">
                  <c:v>-1.95</c:v>
                </c:pt>
                <c:pt idx="10">
                  <c:v>1.64</c:v>
                </c:pt>
                <c:pt idx="11">
                  <c:v>0.43</c:v>
                </c:pt>
                <c:pt idx="12">
                  <c:v>1.999999999999999E-2</c:v>
                </c:pt>
                <c:pt idx="13">
                  <c:v>-0.30000000000000004</c:v>
                </c:pt>
              </c:numCache>
            </c:numRef>
          </c:xVal>
          <c:yVal>
            <c:numRef>
              <c:f>'графіки '!$I$418:$I$431</c:f>
              <c:numCache>
                <c:formatCode>0%</c:formatCode>
                <c:ptCount val="14"/>
                <c:pt idx="0">
                  <c:v>-1.18</c:v>
                </c:pt>
                <c:pt idx="1">
                  <c:v>6.0000000000000053E-2</c:v>
                </c:pt>
                <c:pt idx="2">
                  <c:v>-8.0000000000000043E-2</c:v>
                </c:pt>
                <c:pt idx="3">
                  <c:v>-1.2800000000000002</c:v>
                </c:pt>
                <c:pt idx="4">
                  <c:v>-1.3699999999999999</c:v>
                </c:pt>
                <c:pt idx="5">
                  <c:v>-0.51</c:v>
                </c:pt>
                <c:pt idx="6">
                  <c:v>-1.25</c:v>
                </c:pt>
                <c:pt idx="7">
                  <c:v>-2.13</c:v>
                </c:pt>
                <c:pt idx="8">
                  <c:v>-0.77</c:v>
                </c:pt>
                <c:pt idx="9">
                  <c:v>-1.19</c:v>
                </c:pt>
                <c:pt idx="10">
                  <c:v>-0.09</c:v>
                </c:pt>
                <c:pt idx="11">
                  <c:v>-0.85</c:v>
                </c:pt>
                <c:pt idx="12">
                  <c:v>0.18999999999999995</c:v>
                </c:pt>
                <c:pt idx="13">
                  <c:v>-0.77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290752"/>
        <c:axId val="123292672"/>
      </c:scatterChart>
      <c:valAx>
        <c:axId val="12329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292672"/>
        <c:crosses val="autoZero"/>
        <c:crossBetween val="midCat"/>
      </c:valAx>
      <c:valAx>
        <c:axId val="1232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29075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 Львівської області</a:t>
            </a:r>
            <a:r>
              <a:rPr lang="uk-UA" sz="1600" u="sng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'!$C$435</c:f>
                  <c:strCache>
                    <c:ptCount val="1"/>
                    <c:pt idx="0">
                      <c:v>Бориславський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'!$C$436</c:f>
                  <c:strCache>
                    <c:ptCount val="1"/>
                    <c:pt idx="0">
                      <c:v>Бродівський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'!$C$437</c:f>
                  <c:strCache>
                    <c:ptCount val="1"/>
                    <c:pt idx="0">
                      <c:v>Буський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'!$C$438</c:f>
                  <c:strCache>
                    <c:ptCount val="1"/>
                    <c:pt idx="0">
                      <c:v>Галицький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'!$C$439</c:f>
                  <c:strCache>
                    <c:ptCount val="1"/>
                    <c:pt idx="0">
                      <c:v>Городоцький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'!$C$440</c:f>
                  <c:strCache>
                    <c:ptCount val="1"/>
                    <c:pt idx="0">
                      <c:v>Дрогобицький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'!$C$441</c:f>
                  <c:strCache>
                    <c:ptCount val="1"/>
                    <c:pt idx="0">
                      <c:v>Жидачівський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'!$C$442</c:f>
                  <c:strCache>
                    <c:ptCount val="1"/>
                    <c:pt idx="0">
                      <c:v>Жовківський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'!$C$443</c:f>
                  <c:strCache>
                    <c:ptCount val="1"/>
                    <c:pt idx="0">
                      <c:v>Залізничний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'!$C$444</c:f>
                  <c:strCache>
                    <c:ptCount val="1"/>
                    <c:pt idx="0">
                      <c:v>Золочівський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'!$C$445</c:f>
                  <c:strCache>
                    <c:ptCount val="1"/>
                    <c:pt idx="0">
                      <c:v>Кам'янка-Бузький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'!$C$446</c:f>
                  <c:strCache>
                    <c:ptCount val="1"/>
                    <c:pt idx="0">
                      <c:v>Личаківський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'!$C$447</c:f>
                  <c:strCache>
                    <c:ptCount val="1"/>
                    <c:pt idx="0">
                      <c:v>Миколаївський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'!$C$448</c:f>
                  <c:strCache>
                    <c:ptCount val="1"/>
                    <c:pt idx="0">
                      <c:v>Мостиський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'!$C$449</c:f>
                  <c:strCache>
                    <c:ptCount val="1"/>
                    <c:pt idx="0">
                      <c:v>Перемишлянський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'!$C$450</c:f>
                  <c:strCache>
                    <c:ptCount val="1"/>
                    <c:pt idx="0">
                      <c:v>Пустомитівський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'!$C$451</c:f>
                  <c:strCache>
                    <c:ptCount val="1"/>
                    <c:pt idx="0">
                      <c:v>Радехівський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'!$C$452</c:f>
                  <c:strCache>
                    <c:ptCount val="1"/>
                    <c:pt idx="0">
                      <c:v>Самбірський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'!$C$453</c:f>
                  <c:strCache>
                    <c:ptCount val="1"/>
                    <c:pt idx="0">
                      <c:v>Сихівський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'!$C$454</c:f>
                  <c:strCache>
                    <c:ptCount val="1"/>
                    <c:pt idx="0">
                      <c:v>Сколівський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'!$C$455</c:f>
                  <c:strCache>
                    <c:ptCount val="1"/>
                    <c:pt idx="0">
                      <c:v>Сокальський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'!$C$456</c:f>
                  <c:strCache>
                    <c:ptCount val="1"/>
                    <c:pt idx="0">
                      <c:v>Старосамбірський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'!$C$457</c:f>
                  <c:strCache>
                    <c:ptCount val="1"/>
                    <c:pt idx="0">
                      <c:v>Стрийський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'!$C$458</c:f>
                  <c:strCache>
                    <c:ptCount val="1"/>
                    <c:pt idx="0">
                      <c:v>Трускавецький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'!$C$459</c:f>
                  <c:strCache>
                    <c:ptCount val="1"/>
                    <c:pt idx="0">
                      <c:v>Турківський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'!$C$460</c:f>
                  <c:strCache>
                    <c:ptCount val="1"/>
                    <c:pt idx="0">
                      <c:v>Франківський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'!$C$461</c:f>
                  <c:strCache>
                    <c:ptCount val="1"/>
                    <c:pt idx="0">
                      <c:v>Червоноградський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'!$C$462</c:f>
                  <c:strCache>
                    <c:ptCount val="1"/>
                    <c:pt idx="0">
                      <c:v>Шевченківський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'!$C$463</c:f>
                  <c:strCache>
                    <c:ptCount val="1"/>
                    <c:pt idx="0">
                      <c:v>Яворівський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'!$H$435:$H$463</c:f>
              <c:numCache>
                <c:formatCode>0%</c:formatCode>
                <c:ptCount val="29"/>
                <c:pt idx="0">
                  <c:v>-0.54</c:v>
                </c:pt>
                <c:pt idx="1">
                  <c:v>-0.06</c:v>
                </c:pt>
                <c:pt idx="2">
                  <c:v>-0.42</c:v>
                </c:pt>
                <c:pt idx="3">
                  <c:v>0.86999999999999988</c:v>
                </c:pt>
                <c:pt idx="4">
                  <c:v>-0.47000000000000003</c:v>
                </c:pt>
                <c:pt idx="5">
                  <c:v>7.0000000000000007E-2</c:v>
                </c:pt>
                <c:pt idx="6">
                  <c:v>2.09</c:v>
                </c:pt>
                <c:pt idx="7">
                  <c:v>0.15</c:v>
                </c:pt>
                <c:pt idx="8">
                  <c:v>0.24</c:v>
                </c:pt>
                <c:pt idx="9">
                  <c:v>0.60000000000000009</c:v>
                </c:pt>
                <c:pt idx="10">
                  <c:v>4.9999999999999989E-2</c:v>
                </c:pt>
                <c:pt idx="11">
                  <c:v>0.59</c:v>
                </c:pt>
                <c:pt idx="12">
                  <c:v>-4.0000000000000008E-2</c:v>
                </c:pt>
                <c:pt idx="13">
                  <c:v>-0.11</c:v>
                </c:pt>
                <c:pt idx="14">
                  <c:v>-0.13</c:v>
                </c:pt>
                <c:pt idx="15">
                  <c:v>0.34</c:v>
                </c:pt>
                <c:pt idx="16">
                  <c:v>-0.91</c:v>
                </c:pt>
                <c:pt idx="17">
                  <c:v>-0.33999999999999997</c:v>
                </c:pt>
                <c:pt idx="18">
                  <c:v>0</c:v>
                </c:pt>
                <c:pt idx="19">
                  <c:v>-0.63</c:v>
                </c:pt>
                <c:pt idx="20">
                  <c:v>0.66</c:v>
                </c:pt>
                <c:pt idx="21">
                  <c:v>-0.92</c:v>
                </c:pt>
                <c:pt idx="22">
                  <c:v>-0.28999999999999998</c:v>
                </c:pt>
                <c:pt idx="23">
                  <c:v>-0.48</c:v>
                </c:pt>
                <c:pt idx="24">
                  <c:v>-1.27</c:v>
                </c:pt>
                <c:pt idx="25">
                  <c:v>-0.16999999999999998</c:v>
                </c:pt>
                <c:pt idx="26">
                  <c:v>-1.0000000000000009E-2</c:v>
                </c:pt>
                <c:pt idx="27">
                  <c:v>0.21</c:v>
                </c:pt>
                <c:pt idx="28">
                  <c:v>1.8</c:v>
                </c:pt>
              </c:numCache>
            </c:numRef>
          </c:xVal>
          <c:yVal>
            <c:numRef>
              <c:f>'графіки '!$I$435:$I$463</c:f>
              <c:numCache>
                <c:formatCode>0%</c:formatCode>
                <c:ptCount val="29"/>
                <c:pt idx="0">
                  <c:v>0.21000000000000002</c:v>
                </c:pt>
                <c:pt idx="1">
                  <c:v>-0.87</c:v>
                </c:pt>
                <c:pt idx="2">
                  <c:v>-2.25</c:v>
                </c:pt>
                <c:pt idx="3">
                  <c:v>-6.9999999999999951E-2</c:v>
                </c:pt>
                <c:pt idx="4">
                  <c:v>-0.67999999999999994</c:v>
                </c:pt>
                <c:pt idx="5">
                  <c:v>-0.99</c:v>
                </c:pt>
                <c:pt idx="6">
                  <c:v>-4.91</c:v>
                </c:pt>
                <c:pt idx="7">
                  <c:v>-0.22000000000000003</c:v>
                </c:pt>
                <c:pt idx="8">
                  <c:v>-1.2399999999999998</c:v>
                </c:pt>
                <c:pt idx="9">
                  <c:v>-0.47</c:v>
                </c:pt>
                <c:pt idx="10">
                  <c:v>-2.5199999999999996</c:v>
                </c:pt>
                <c:pt idx="11">
                  <c:v>-0.88</c:v>
                </c:pt>
                <c:pt idx="12">
                  <c:v>0.10999999999999999</c:v>
                </c:pt>
                <c:pt idx="13">
                  <c:v>-2.56</c:v>
                </c:pt>
                <c:pt idx="14">
                  <c:v>-0.72000000000000008</c:v>
                </c:pt>
                <c:pt idx="15">
                  <c:v>-1.5100000000000002</c:v>
                </c:pt>
                <c:pt idx="16">
                  <c:v>-3.2199999999999998</c:v>
                </c:pt>
                <c:pt idx="17">
                  <c:v>-0.78999999999999992</c:v>
                </c:pt>
                <c:pt idx="18">
                  <c:v>-0.88</c:v>
                </c:pt>
                <c:pt idx="19">
                  <c:v>-1.1099999999999999</c:v>
                </c:pt>
                <c:pt idx="20">
                  <c:v>0.11000000000000004</c:v>
                </c:pt>
                <c:pt idx="21">
                  <c:v>-4.8400000000000007</c:v>
                </c:pt>
                <c:pt idx="22">
                  <c:v>-1.8900000000000001</c:v>
                </c:pt>
                <c:pt idx="23">
                  <c:v>-1.05</c:v>
                </c:pt>
                <c:pt idx="24">
                  <c:v>-1.87</c:v>
                </c:pt>
                <c:pt idx="25">
                  <c:v>-4.17</c:v>
                </c:pt>
                <c:pt idx="26">
                  <c:v>-0.83</c:v>
                </c:pt>
                <c:pt idx="27">
                  <c:v>-8.9999999999999955E-2</c:v>
                </c:pt>
                <c:pt idx="28">
                  <c:v>-2.79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396864"/>
        <c:axId val="123398784"/>
      </c:scatterChart>
      <c:valAx>
        <c:axId val="12339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398784"/>
        <c:crosses val="autoZero"/>
        <c:crossBetween val="midCat"/>
      </c:valAx>
      <c:valAx>
        <c:axId val="123398784"/>
        <c:scaling>
          <c:orientation val="minMax"/>
          <c:max val="1"/>
          <c:min val="-15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39686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uk-UA" sz="1600"/>
              <a:t>Рейтинги </a:t>
            </a:r>
            <a:r>
              <a:rPr lang="uk-UA" sz="1600" u="sng"/>
              <a:t>МЗС  Миколаївської області</a:t>
            </a:r>
            <a:r>
              <a:rPr lang="uk-UA" sz="1600" u="sng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'!$C$466</c:f>
                  <c:strCache>
                    <c:ptCount val="1"/>
                    <c:pt idx="0">
                      <c:v>Арбузинський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'!$C$467</c:f>
                  <c:strCache>
                    <c:ptCount val="1"/>
                    <c:pt idx="0">
                      <c:v>Баштанський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'!$C$468</c:f>
                  <c:strCache>
                    <c:ptCount val="1"/>
                    <c:pt idx="0">
                      <c:v>Березанський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'!$C$469</c:f>
                  <c:strCache>
                    <c:ptCount val="1"/>
                    <c:pt idx="0">
                      <c:v>Березнегуватський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'!$C$470</c:f>
                  <c:strCache>
                    <c:ptCount val="1"/>
                    <c:pt idx="0">
                      <c:v>Братський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'!$C$471</c:f>
                  <c:strCache>
                    <c:ptCount val="1"/>
                    <c:pt idx="0">
                      <c:v>Веселинівський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'!$C$472</c:f>
                  <c:strCache>
                    <c:ptCount val="1"/>
                    <c:pt idx="0">
                      <c:v>Вознесенський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'!$C$473</c:f>
                  <c:strCache>
                    <c:ptCount val="1"/>
                    <c:pt idx="0">
                      <c:v>Врадіївський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'!$C$474</c:f>
                  <c:strCache>
                    <c:ptCount val="1"/>
                    <c:pt idx="0">
                      <c:v>Доманівський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'!$C$475</c:f>
                  <c:strCache>
                    <c:ptCount val="1"/>
                    <c:pt idx="0">
                      <c:v>Єланецький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'!$C$476</c:f>
                  <c:strCache>
                    <c:ptCount val="1"/>
                    <c:pt idx="0">
                      <c:v>Жовтневий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'!$C$477</c:f>
                  <c:strCache>
                    <c:ptCount val="1"/>
                    <c:pt idx="0">
                      <c:v>Заводський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'!$C$478</c:f>
                  <c:strCache>
                    <c:ptCount val="1"/>
                    <c:pt idx="0">
                      <c:v>Казанківський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'!$C$479</c:f>
                  <c:strCache>
                    <c:ptCount val="1"/>
                    <c:pt idx="0">
                      <c:v>Корабельний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'!$C$480</c:f>
                  <c:strCache>
                    <c:ptCount val="1"/>
                    <c:pt idx="0">
                      <c:v>Кривоозерський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'!$C$481</c:f>
                  <c:strCache>
                    <c:ptCount val="1"/>
                    <c:pt idx="0">
                      <c:v>Ленінський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'!$C$482</c:f>
                  <c:strCache>
                    <c:ptCount val="1"/>
                    <c:pt idx="0">
                      <c:v>Миколаївський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'!$C$483</c:f>
                  <c:strCache>
                    <c:ptCount val="1"/>
                    <c:pt idx="0">
                      <c:v>Новобузький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'!$C$484</c:f>
                  <c:strCache>
                    <c:ptCount val="1"/>
                    <c:pt idx="0">
                      <c:v>Новоодеський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'!$C$485</c:f>
                  <c:strCache>
                    <c:ptCount val="1"/>
                    <c:pt idx="0">
                      <c:v>Очаківський 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'!$C$486</c:f>
                  <c:strCache>
                    <c:ptCount val="1"/>
                    <c:pt idx="0">
                      <c:v>Первомайський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'!$C$487</c:f>
                  <c:strCache>
                    <c:ptCount val="1"/>
                    <c:pt idx="0">
                      <c:v>Снігурівський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'!$C$488</c:f>
                  <c:strCache>
                    <c:ptCount val="1"/>
                    <c:pt idx="0">
                      <c:v>Центральний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'!$C$489</c:f>
                  <c:strCache>
                    <c:ptCount val="1"/>
                    <c:pt idx="0">
                      <c:v>Южноукраїнський міський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'!$H$466:$H$489</c:f>
              <c:numCache>
                <c:formatCode>0%</c:formatCode>
                <c:ptCount val="24"/>
                <c:pt idx="0">
                  <c:v>-1.1400000000000001</c:v>
                </c:pt>
                <c:pt idx="1">
                  <c:v>-0.51</c:v>
                </c:pt>
                <c:pt idx="2">
                  <c:v>-2.29</c:v>
                </c:pt>
                <c:pt idx="3">
                  <c:v>-2.0499999999999998</c:v>
                </c:pt>
                <c:pt idx="4">
                  <c:v>-0.43000000000000005</c:v>
                </c:pt>
                <c:pt idx="5">
                  <c:v>-0.89999999999999991</c:v>
                </c:pt>
                <c:pt idx="6">
                  <c:v>0.57000000000000006</c:v>
                </c:pt>
                <c:pt idx="7">
                  <c:v>-1.33</c:v>
                </c:pt>
                <c:pt idx="8">
                  <c:v>-2.34</c:v>
                </c:pt>
                <c:pt idx="9">
                  <c:v>-1.1000000000000001</c:v>
                </c:pt>
                <c:pt idx="10">
                  <c:v>5.0000000000000017E-2</c:v>
                </c:pt>
                <c:pt idx="11">
                  <c:v>0.43</c:v>
                </c:pt>
                <c:pt idx="12">
                  <c:v>-0.76</c:v>
                </c:pt>
                <c:pt idx="13">
                  <c:v>6.0000000000000026E-2</c:v>
                </c:pt>
                <c:pt idx="14">
                  <c:v>-1.59</c:v>
                </c:pt>
                <c:pt idx="15">
                  <c:v>0.38</c:v>
                </c:pt>
                <c:pt idx="16">
                  <c:v>-7.0000000000000007E-2</c:v>
                </c:pt>
                <c:pt idx="17">
                  <c:v>-0.74</c:v>
                </c:pt>
                <c:pt idx="18">
                  <c:v>0.71</c:v>
                </c:pt>
                <c:pt idx="19">
                  <c:v>-0.90999999999999992</c:v>
                </c:pt>
                <c:pt idx="20">
                  <c:v>0.25</c:v>
                </c:pt>
                <c:pt idx="21">
                  <c:v>-1.04</c:v>
                </c:pt>
                <c:pt idx="22">
                  <c:v>0.59000000000000008</c:v>
                </c:pt>
                <c:pt idx="23">
                  <c:v>-1.1300000000000001</c:v>
                </c:pt>
              </c:numCache>
            </c:numRef>
          </c:xVal>
          <c:yVal>
            <c:numRef>
              <c:f>'графіки '!$I$466:$I$489</c:f>
              <c:numCache>
                <c:formatCode>0%</c:formatCode>
                <c:ptCount val="24"/>
                <c:pt idx="0">
                  <c:v>-0.12999999999999995</c:v>
                </c:pt>
                <c:pt idx="1">
                  <c:v>-1.69</c:v>
                </c:pt>
                <c:pt idx="2">
                  <c:v>-4.88</c:v>
                </c:pt>
                <c:pt idx="3">
                  <c:v>-1.4</c:v>
                </c:pt>
                <c:pt idx="4">
                  <c:v>-0.48000000000000004</c:v>
                </c:pt>
                <c:pt idx="5">
                  <c:v>-0.93</c:v>
                </c:pt>
                <c:pt idx="6">
                  <c:v>0.32999999999999996</c:v>
                </c:pt>
                <c:pt idx="7">
                  <c:v>-0.30999999999999994</c:v>
                </c:pt>
                <c:pt idx="8">
                  <c:v>-1.3599999999999999</c:v>
                </c:pt>
                <c:pt idx="9">
                  <c:v>-0.59000000000000008</c:v>
                </c:pt>
                <c:pt idx="10">
                  <c:v>-0.38999999999999996</c:v>
                </c:pt>
                <c:pt idx="11">
                  <c:v>-0.89</c:v>
                </c:pt>
                <c:pt idx="12">
                  <c:v>-0.12000000000000004</c:v>
                </c:pt>
                <c:pt idx="13">
                  <c:v>-0.74</c:v>
                </c:pt>
                <c:pt idx="14">
                  <c:v>-0.37</c:v>
                </c:pt>
                <c:pt idx="15">
                  <c:v>-1.4</c:v>
                </c:pt>
                <c:pt idx="16">
                  <c:v>-1.83</c:v>
                </c:pt>
                <c:pt idx="17">
                  <c:v>-0.51</c:v>
                </c:pt>
                <c:pt idx="18">
                  <c:v>-2.0499999999999998</c:v>
                </c:pt>
                <c:pt idx="19">
                  <c:v>-0.88</c:v>
                </c:pt>
                <c:pt idx="20">
                  <c:v>-0.52</c:v>
                </c:pt>
                <c:pt idx="21">
                  <c:v>-2.2200000000000002</c:v>
                </c:pt>
                <c:pt idx="22">
                  <c:v>-1.89</c:v>
                </c:pt>
                <c:pt idx="23">
                  <c:v>-0.35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131776"/>
        <c:axId val="125150336"/>
      </c:scatterChart>
      <c:valAx>
        <c:axId val="12513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5150336"/>
        <c:crosses val="autoZero"/>
        <c:crossBetween val="midCat"/>
      </c:valAx>
      <c:valAx>
        <c:axId val="12515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513177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 Одеської області</a:t>
            </a:r>
            <a:r>
              <a:rPr lang="uk-UA" sz="1600" u="sng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/>
          </a:p>
        </c:rich>
      </c:tx>
      <c:layout>
        <c:manualLayout>
          <c:xMode val="edge"/>
          <c:yMode val="edge"/>
          <c:x val="0.13173007034615325"/>
          <c:y val="1.25553467116978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'!$C$491</c:f>
                  <c:strCache>
                    <c:ptCount val="1"/>
                    <c:pt idx="0">
                      <c:v>Ананьївський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'!$C$492</c:f>
                  <c:strCache>
                    <c:ptCount val="1"/>
                    <c:pt idx="0">
                      <c:v>Арцизький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'!$C$493</c:f>
                  <c:strCache>
                    <c:ptCount val="1"/>
                    <c:pt idx="0">
                      <c:v>Балтський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'!$C$494</c:f>
                  <c:strCache>
                    <c:ptCount val="1"/>
                    <c:pt idx="0">
                      <c:v>Березівський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'!$C$495</c:f>
                  <c:strCache>
                    <c:ptCount val="1"/>
                    <c:pt idx="0">
                      <c:v>Білгород-Дністровський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'!$C$496</c:f>
                  <c:strCache>
                    <c:ptCount val="1"/>
                    <c:pt idx="0">
                      <c:v>Біляївський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'!$C$497</c:f>
                  <c:strCache>
                    <c:ptCount val="1"/>
                    <c:pt idx="0">
                      <c:v>Болградський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'!$C$498</c:f>
                  <c:strCache>
                    <c:ptCount val="1"/>
                    <c:pt idx="0">
                      <c:v>Великомихайлівський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'!$C$499</c:f>
                  <c:strCache>
                    <c:ptCount val="1"/>
                    <c:pt idx="0">
                      <c:v>Іванівський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'!$C$500</c:f>
                  <c:strCache>
                    <c:ptCount val="1"/>
                    <c:pt idx="0">
                      <c:v>Ізмаїльський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'!$C$501</c:f>
                  <c:strCache>
                    <c:ptCount val="1"/>
                    <c:pt idx="0">
                      <c:v>Іллічівський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'!$C$502</c:f>
                  <c:strCache>
                    <c:ptCount val="1"/>
                    <c:pt idx="0">
                      <c:v>Київський районний суд м.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'!$C$503</c:f>
                  <c:strCache>
                    <c:ptCount val="1"/>
                    <c:pt idx="0">
                      <c:v>Кілійський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'!$C$504</c:f>
                  <c:strCache>
                    <c:ptCount val="1"/>
                    <c:pt idx="0">
                      <c:v>Кодимський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'!$C$505</c:f>
                  <c:strCache>
                    <c:ptCount val="1"/>
                    <c:pt idx="0">
                      <c:v>Комінтернівський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'!$C$506</c:f>
                  <c:strCache>
                    <c:ptCount val="1"/>
                    <c:pt idx="0">
                      <c:v>Котовський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'!$C$507</c:f>
                  <c:strCache>
                    <c:ptCount val="1"/>
                    <c:pt idx="0">
                      <c:v>Красноокнянський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'!$C$508</c:f>
                  <c:strCache>
                    <c:ptCount val="1"/>
                    <c:pt idx="0">
                      <c:v>Любашівський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'!$C$509</c:f>
                  <c:strCache>
                    <c:ptCount val="1"/>
                    <c:pt idx="0">
                      <c:v>Малиновський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'!$C$510</c:f>
                  <c:strCache>
                    <c:ptCount val="1"/>
                    <c:pt idx="0">
                      <c:v>Миколаївський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'!$C$511</c:f>
                  <c:strCache>
                    <c:ptCount val="1"/>
                    <c:pt idx="0">
                      <c:v>Овідіопольський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'!$C$512</c:f>
                  <c:strCache>
                    <c:ptCount val="1"/>
                    <c:pt idx="0">
                      <c:v>Приморський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'!$C$513</c:f>
                  <c:strCache>
                    <c:ptCount val="1"/>
                    <c:pt idx="0">
                      <c:v>Ренійський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'!$C$514</c:f>
                  <c:strCache>
                    <c:ptCount val="1"/>
                    <c:pt idx="0">
                      <c:v>Роздільнянський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'!$C$515</c:f>
                  <c:strCache>
                    <c:ptCount val="1"/>
                    <c:pt idx="0">
                      <c:v>Савранський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'!$C$516</c:f>
                  <c:strCache>
                    <c:ptCount val="1"/>
                    <c:pt idx="0">
                      <c:v>Саратський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'!$C$517</c:f>
                  <c:strCache>
                    <c:ptCount val="1"/>
                    <c:pt idx="0">
                      <c:v>Суворовський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'!$C$518</c:f>
                  <c:strCache>
                    <c:ptCount val="1"/>
                    <c:pt idx="0">
                      <c:v>Тарутинський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'!$C$519</c:f>
                  <c:strCache>
                    <c:ptCount val="1"/>
                    <c:pt idx="0">
                      <c:v>Татарбунарський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'!$C$520</c:f>
                  <c:strCache>
                    <c:ptCount val="1"/>
                    <c:pt idx="0">
                      <c:v>Теплодарський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'!$C$521</c:f>
                  <c:strCache>
                    <c:ptCount val="1"/>
                    <c:pt idx="0">
                      <c:v>Фрунзівський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'!$C$522</c:f>
                  <c:strCache>
                    <c:ptCount val="1"/>
                    <c:pt idx="0">
                      <c:v>Ширяївський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'!$C$523</c:f>
                  <c:strCache>
                    <c:ptCount val="1"/>
                    <c:pt idx="0">
                      <c:v>Южний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'!$H$491:$H$523</c:f>
              <c:numCache>
                <c:formatCode>0%</c:formatCode>
                <c:ptCount val="33"/>
                <c:pt idx="0">
                  <c:v>-0.72</c:v>
                </c:pt>
                <c:pt idx="1">
                  <c:v>-0.23</c:v>
                </c:pt>
                <c:pt idx="2">
                  <c:v>-0.73</c:v>
                </c:pt>
                <c:pt idx="3">
                  <c:v>-9.0000000000000011E-2</c:v>
                </c:pt>
                <c:pt idx="4">
                  <c:v>0.4</c:v>
                </c:pt>
                <c:pt idx="5">
                  <c:v>0.49</c:v>
                </c:pt>
                <c:pt idx="6">
                  <c:v>0.09</c:v>
                </c:pt>
                <c:pt idx="7">
                  <c:v>-1.03</c:v>
                </c:pt>
                <c:pt idx="8">
                  <c:v>-1.38</c:v>
                </c:pt>
                <c:pt idx="9">
                  <c:v>0.18</c:v>
                </c:pt>
                <c:pt idx="10">
                  <c:v>-0.3</c:v>
                </c:pt>
                <c:pt idx="11">
                  <c:v>9.9999999999999811E-3</c:v>
                </c:pt>
                <c:pt idx="12">
                  <c:v>-0.36</c:v>
                </c:pt>
                <c:pt idx="13">
                  <c:v>0.64</c:v>
                </c:pt>
                <c:pt idx="14">
                  <c:v>0.22999999999999998</c:v>
                </c:pt>
                <c:pt idx="15">
                  <c:v>-0.79999999999999993</c:v>
                </c:pt>
                <c:pt idx="16">
                  <c:v>-1.52</c:v>
                </c:pt>
                <c:pt idx="17">
                  <c:v>-0.19</c:v>
                </c:pt>
                <c:pt idx="18">
                  <c:v>2.0000000000000018E-2</c:v>
                </c:pt>
                <c:pt idx="19">
                  <c:v>-1.62</c:v>
                </c:pt>
                <c:pt idx="20">
                  <c:v>0.46</c:v>
                </c:pt>
                <c:pt idx="21">
                  <c:v>0.4</c:v>
                </c:pt>
                <c:pt idx="22">
                  <c:v>-0.83000000000000007</c:v>
                </c:pt>
                <c:pt idx="23">
                  <c:v>4.9999999999999989E-2</c:v>
                </c:pt>
                <c:pt idx="24">
                  <c:v>-1.59</c:v>
                </c:pt>
                <c:pt idx="25">
                  <c:v>0.74</c:v>
                </c:pt>
                <c:pt idx="26">
                  <c:v>6.9999999999999993E-2</c:v>
                </c:pt>
                <c:pt idx="27">
                  <c:v>-0.4</c:v>
                </c:pt>
                <c:pt idx="28">
                  <c:v>0.22000000000000003</c:v>
                </c:pt>
                <c:pt idx="29">
                  <c:v>-4.7600000000000007</c:v>
                </c:pt>
                <c:pt idx="30">
                  <c:v>-1.8199999999999998</c:v>
                </c:pt>
                <c:pt idx="31">
                  <c:v>-0.08</c:v>
                </c:pt>
                <c:pt idx="32">
                  <c:v>0.09</c:v>
                </c:pt>
              </c:numCache>
            </c:numRef>
          </c:xVal>
          <c:yVal>
            <c:numRef>
              <c:f>'графіки '!$I$491:$I$523</c:f>
              <c:numCache>
                <c:formatCode>0%</c:formatCode>
                <c:ptCount val="33"/>
                <c:pt idx="0">
                  <c:v>-1.58</c:v>
                </c:pt>
                <c:pt idx="1">
                  <c:v>0.20999999999999996</c:v>
                </c:pt>
                <c:pt idx="2">
                  <c:v>-0.73</c:v>
                </c:pt>
                <c:pt idx="3">
                  <c:v>-0.71</c:v>
                </c:pt>
                <c:pt idx="4">
                  <c:v>-1.18</c:v>
                </c:pt>
                <c:pt idx="5">
                  <c:v>-0.88</c:v>
                </c:pt>
                <c:pt idx="6">
                  <c:v>-0.46</c:v>
                </c:pt>
                <c:pt idx="7">
                  <c:v>-0.26</c:v>
                </c:pt>
                <c:pt idx="8">
                  <c:v>8.9999999999999969E-2</c:v>
                </c:pt>
                <c:pt idx="9">
                  <c:v>-0.43999999999999995</c:v>
                </c:pt>
                <c:pt idx="10">
                  <c:v>-1.1000000000000001</c:v>
                </c:pt>
                <c:pt idx="11">
                  <c:v>-0.95000000000000007</c:v>
                </c:pt>
                <c:pt idx="12">
                  <c:v>0.47</c:v>
                </c:pt>
                <c:pt idx="13">
                  <c:v>-0.24000000000000005</c:v>
                </c:pt>
                <c:pt idx="14">
                  <c:v>-2.94</c:v>
                </c:pt>
                <c:pt idx="15">
                  <c:v>-2.73</c:v>
                </c:pt>
                <c:pt idx="16">
                  <c:v>0</c:v>
                </c:pt>
                <c:pt idx="17">
                  <c:v>0.25</c:v>
                </c:pt>
                <c:pt idx="18">
                  <c:v>-0.91</c:v>
                </c:pt>
                <c:pt idx="19">
                  <c:v>7.999999999999996E-2</c:v>
                </c:pt>
                <c:pt idx="20">
                  <c:v>-2.2000000000000002</c:v>
                </c:pt>
                <c:pt idx="21">
                  <c:v>-1.2400000000000002</c:v>
                </c:pt>
                <c:pt idx="22">
                  <c:v>-4.9400000000000004</c:v>
                </c:pt>
                <c:pt idx="23">
                  <c:v>9.9999999999999978E-2</c:v>
                </c:pt>
                <c:pt idx="24">
                  <c:v>-2.66</c:v>
                </c:pt>
                <c:pt idx="25">
                  <c:v>-0.94000000000000006</c:v>
                </c:pt>
                <c:pt idx="26">
                  <c:v>-1.73</c:v>
                </c:pt>
                <c:pt idx="27">
                  <c:v>0.26000000000000006</c:v>
                </c:pt>
                <c:pt idx="28">
                  <c:v>-0.32000000000000006</c:v>
                </c:pt>
                <c:pt idx="29">
                  <c:v>-1.1000000000000001</c:v>
                </c:pt>
                <c:pt idx="30">
                  <c:v>-0.45</c:v>
                </c:pt>
                <c:pt idx="31">
                  <c:v>-1.7999999999999998</c:v>
                </c:pt>
                <c:pt idx="32">
                  <c:v>-2.7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951936"/>
        <c:axId val="125060608"/>
      </c:scatterChart>
      <c:valAx>
        <c:axId val="12495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5060608"/>
        <c:crosses val="autoZero"/>
        <c:crossBetween val="midCat"/>
      </c:valAx>
      <c:valAx>
        <c:axId val="1250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495193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Полтавської області</a:t>
            </a:r>
            <a:r>
              <a:rPr lang="uk-UA" sz="1600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'!$C$526</c:f>
                  <c:strCache>
                    <c:ptCount val="1"/>
                    <c:pt idx="0">
                      <c:v>Автозаводський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'!$C$527</c:f>
                  <c:strCache>
                    <c:ptCount val="1"/>
                    <c:pt idx="0">
                      <c:v>Великобагачанський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'!$C$528</c:f>
                  <c:strCache>
                    <c:ptCount val="1"/>
                    <c:pt idx="0">
                      <c:v>Гадяцький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'!$C$529</c:f>
                  <c:strCache>
                    <c:ptCount val="1"/>
                    <c:pt idx="0">
                      <c:v>Глобинський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'!$C$530</c:f>
                  <c:strCache>
                    <c:ptCount val="1"/>
                    <c:pt idx="0">
                      <c:v>Гребінківський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'!$C$531</c:f>
                  <c:strCache>
                    <c:ptCount val="1"/>
                    <c:pt idx="0">
                      <c:v>Диканський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'!$C$532</c:f>
                  <c:strCache>
                    <c:ptCount val="1"/>
                    <c:pt idx="0">
                      <c:v>Зіньківський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'!$C$533</c:f>
                  <c:strCache>
                    <c:ptCount val="1"/>
                    <c:pt idx="0">
                      <c:v>Карлівський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'!$C$534</c:f>
                  <c:strCache>
                    <c:ptCount val="1"/>
                    <c:pt idx="0">
                      <c:v>Київський районний суд м.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'!$C$535</c:f>
                  <c:strCache>
                    <c:ptCount val="1"/>
                    <c:pt idx="0">
                      <c:v>Кобеляцький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'!$C$536</c:f>
                  <c:strCache>
                    <c:ptCount val="1"/>
                    <c:pt idx="0">
                      <c:v>Козельщинський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'!$C$537</c:f>
                  <c:strCache>
                    <c:ptCount val="1"/>
                    <c:pt idx="0">
                      <c:v>Комсомольський міський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'!$C$538</c:f>
                  <c:strCache>
                    <c:ptCount val="1"/>
                    <c:pt idx="0">
                      <c:v>Котелевський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'!$C$539</c:f>
                  <c:strCache>
                    <c:ptCount val="1"/>
                    <c:pt idx="0">
                      <c:v>Кременчуцький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'!$C$540</c:f>
                  <c:strCache>
                    <c:ptCount val="1"/>
                    <c:pt idx="0">
                      <c:v>Крюківський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'!$C$541</c:f>
                  <c:strCache>
                    <c:ptCount val="1"/>
                    <c:pt idx="0">
                      <c:v>Ленінський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'!$C$542</c:f>
                  <c:strCache>
                    <c:ptCount val="1"/>
                    <c:pt idx="0">
                      <c:v>Лохвицький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'!$C$543</c:f>
                  <c:strCache>
                    <c:ptCount val="1"/>
                    <c:pt idx="0">
                      <c:v>Лубенський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'!$C$544</c:f>
                  <c:strCache>
                    <c:ptCount val="1"/>
                    <c:pt idx="0">
                      <c:v>Машівський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'!$C$545</c:f>
                  <c:strCache>
                    <c:ptCount val="1"/>
                    <c:pt idx="0">
                      <c:v>Миргородський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'!$C$546</c:f>
                  <c:strCache>
                    <c:ptCount val="1"/>
                    <c:pt idx="0">
                      <c:v>Новосанжарський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'!$C$547</c:f>
                  <c:strCache>
                    <c:ptCount val="1"/>
                    <c:pt idx="0">
                      <c:v>Октябрський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'!$C$548</c:f>
                  <c:strCache>
                    <c:ptCount val="1"/>
                    <c:pt idx="0">
                      <c:v>Оржицький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'!$C$549</c:f>
                  <c:strCache>
                    <c:ptCount val="1"/>
                    <c:pt idx="0">
                      <c:v>Пирятинський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'!$C$550</c:f>
                  <c:strCache>
                    <c:ptCount val="1"/>
                    <c:pt idx="0">
                      <c:v>Полтавський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'!$C$551</c:f>
                  <c:strCache>
                    <c:ptCount val="1"/>
                    <c:pt idx="0">
                      <c:v>Решетилівський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'!$C$552</c:f>
                  <c:strCache>
                    <c:ptCount val="1"/>
                    <c:pt idx="0">
                      <c:v>Семенівський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'!$C$553</c:f>
                  <c:strCache>
                    <c:ptCount val="1"/>
                    <c:pt idx="0">
                      <c:v>Хорольський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'!$C$554</c:f>
                  <c:strCache>
                    <c:ptCount val="1"/>
                    <c:pt idx="0">
                      <c:v>Чорнухинський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'!$C$555</c:f>
                  <c:strCache>
                    <c:ptCount val="1"/>
                    <c:pt idx="0">
                      <c:v>Чутівський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'!$C$556</c:f>
                  <c:strCache>
                    <c:ptCount val="1"/>
                    <c:pt idx="0">
                      <c:v>Шишацький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'!$H$526:$H$556</c:f>
              <c:numCache>
                <c:formatCode>0%</c:formatCode>
                <c:ptCount val="31"/>
                <c:pt idx="0">
                  <c:v>0.42000000000000004</c:v>
                </c:pt>
                <c:pt idx="1">
                  <c:v>-0.49</c:v>
                </c:pt>
                <c:pt idx="2">
                  <c:v>-0.45999999999999996</c:v>
                </c:pt>
                <c:pt idx="3">
                  <c:v>0.86</c:v>
                </c:pt>
                <c:pt idx="4">
                  <c:v>0.55000000000000004</c:v>
                </c:pt>
                <c:pt idx="5">
                  <c:v>-0.55999999999999994</c:v>
                </c:pt>
                <c:pt idx="6">
                  <c:v>-4.47</c:v>
                </c:pt>
                <c:pt idx="7">
                  <c:v>-0.18</c:v>
                </c:pt>
                <c:pt idx="8">
                  <c:v>0.1</c:v>
                </c:pt>
                <c:pt idx="9">
                  <c:v>0.28000000000000003</c:v>
                </c:pt>
                <c:pt idx="10">
                  <c:v>-0.86</c:v>
                </c:pt>
                <c:pt idx="11">
                  <c:v>-0.54</c:v>
                </c:pt>
                <c:pt idx="12">
                  <c:v>-1.25</c:v>
                </c:pt>
                <c:pt idx="13">
                  <c:v>0.1</c:v>
                </c:pt>
                <c:pt idx="14">
                  <c:v>-4.0000000000000008E-2</c:v>
                </c:pt>
                <c:pt idx="15">
                  <c:v>-0.53</c:v>
                </c:pt>
                <c:pt idx="16">
                  <c:v>-0.37</c:v>
                </c:pt>
                <c:pt idx="17">
                  <c:v>0.92</c:v>
                </c:pt>
                <c:pt idx="18">
                  <c:v>0.30000000000000004</c:v>
                </c:pt>
                <c:pt idx="19">
                  <c:v>0.44</c:v>
                </c:pt>
                <c:pt idx="20">
                  <c:v>0.8</c:v>
                </c:pt>
                <c:pt idx="21">
                  <c:v>1.1099999999999999</c:v>
                </c:pt>
                <c:pt idx="22">
                  <c:v>-0.36</c:v>
                </c:pt>
                <c:pt idx="23">
                  <c:v>0.06</c:v>
                </c:pt>
                <c:pt idx="24">
                  <c:v>-0.28000000000000003</c:v>
                </c:pt>
                <c:pt idx="25">
                  <c:v>-1.26</c:v>
                </c:pt>
                <c:pt idx="26">
                  <c:v>0.55000000000000004</c:v>
                </c:pt>
                <c:pt idx="27">
                  <c:v>0.12000000000000001</c:v>
                </c:pt>
                <c:pt idx="28">
                  <c:v>-1.75</c:v>
                </c:pt>
                <c:pt idx="29">
                  <c:v>-0.72</c:v>
                </c:pt>
                <c:pt idx="30">
                  <c:v>-0.87000000000000011</c:v>
                </c:pt>
              </c:numCache>
            </c:numRef>
          </c:xVal>
          <c:yVal>
            <c:numRef>
              <c:f>'графіки '!$I$526:$I$556</c:f>
              <c:numCache>
                <c:formatCode>0%</c:formatCode>
                <c:ptCount val="31"/>
                <c:pt idx="0">
                  <c:v>-0.7</c:v>
                </c:pt>
                <c:pt idx="1">
                  <c:v>-0.42000000000000004</c:v>
                </c:pt>
                <c:pt idx="2">
                  <c:v>-0.39</c:v>
                </c:pt>
                <c:pt idx="3">
                  <c:v>-6.9999999999999965E-2</c:v>
                </c:pt>
                <c:pt idx="4">
                  <c:v>-1.2</c:v>
                </c:pt>
                <c:pt idx="5">
                  <c:v>0.34</c:v>
                </c:pt>
                <c:pt idx="6">
                  <c:v>-0.97</c:v>
                </c:pt>
                <c:pt idx="7">
                  <c:v>-6.45</c:v>
                </c:pt>
                <c:pt idx="8">
                  <c:v>0.3</c:v>
                </c:pt>
                <c:pt idx="9">
                  <c:v>-0.64</c:v>
                </c:pt>
                <c:pt idx="10">
                  <c:v>-0.14000000000000001</c:v>
                </c:pt>
                <c:pt idx="11">
                  <c:v>-1.45</c:v>
                </c:pt>
                <c:pt idx="12">
                  <c:v>-0.37</c:v>
                </c:pt>
                <c:pt idx="13">
                  <c:v>-0.44</c:v>
                </c:pt>
                <c:pt idx="14">
                  <c:v>-4.9999999999999968E-2</c:v>
                </c:pt>
                <c:pt idx="15">
                  <c:v>-0.42</c:v>
                </c:pt>
                <c:pt idx="16">
                  <c:v>-3.9</c:v>
                </c:pt>
                <c:pt idx="17">
                  <c:v>-0.43000000000000005</c:v>
                </c:pt>
                <c:pt idx="18">
                  <c:v>-1.3599999999999999</c:v>
                </c:pt>
                <c:pt idx="19">
                  <c:v>0.2</c:v>
                </c:pt>
                <c:pt idx="20">
                  <c:v>-0.63</c:v>
                </c:pt>
                <c:pt idx="21">
                  <c:v>-0.2</c:v>
                </c:pt>
                <c:pt idx="22">
                  <c:v>-0.38</c:v>
                </c:pt>
                <c:pt idx="23">
                  <c:v>-0.31000000000000005</c:v>
                </c:pt>
                <c:pt idx="24">
                  <c:v>-0.52</c:v>
                </c:pt>
                <c:pt idx="25">
                  <c:v>-2.86</c:v>
                </c:pt>
                <c:pt idx="26">
                  <c:v>-0.63000000000000012</c:v>
                </c:pt>
                <c:pt idx="27">
                  <c:v>-0.97</c:v>
                </c:pt>
                <c:pt idx="28">
                  <c:v>-2</c:v>
                </c:pt>
                <c:pt idx="29">
                  <c:v>-1.07</c:v>
                </c:pt>
                <c:pt idx="30">
                  <c:v>-0.18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508992"/>
        <c:axId val="125527552"/>
      </c:scatterChart>
      <c:valAx>
        <c:axId val="1255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5527552"/>
        <c:crosses val="autoZero"/>
        <c:crossBetween val="midCat"/>
      </c:valAx>
      <c:valAx>
        <c:axId val="1255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550899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Рівненської області</a:t>
            </a:r>
            <a:r>
              <a:rPr lang="uk-UA" sz="1600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'!$C$559</c:f>
                  <c:strCache>
                    <c:ptCount val="1"/>
                    <c:pt idx="0">
                      <c:v>Березнівський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'!$C$560</c:f>
                  <c:strCache>
                    <c:ptCount val="1"/>
                    <c:pt idx="0">
                      <c:v>Володимирецький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'!$C$561</c:f>
                  <c:strCache>
                    <c:ptCount val="1"/>
                    <c:pt idx="0">
                      <c:v>Гощанський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'!$C$562</c:f>
                  <c:strCache>
                    <c:ptCount val="1"/>
                    <c:pt idx="0">
                      <c:v>Демидівський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'!$C$563</c:f>
                  <c:strCache>
                    <c:ptCount val="1"/>
                    <c:pt idx="0">
                      <c:v>Дубенський міськрайонний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'!$C$564</c:f>
                  <c:strCache>
                    <c:ptCount val="1"/>
                    <c:pt idx="0">
                      <c:v>Дубровицький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'!$C$565</c:f>
                  <c:strCache>
                    <c:ptCount val="1"/>
                    <c:pt idx="0">
                      <c:v>Зарічненський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'!$C$566</c:f>
                  <c:strCache>
                    <c:ptCount val="1"/>
                    <c:pt idx="0">
                      <c:v>Здолбунівський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'!$C$567</c:f>
                  <c:strCache>
                    <c:ptCount val="1"/>
                    <c:pt idx="0">
                      <c:v>Корецький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'!$C$568</c:f>
                  <c:strCache>
                    <c:ptCount val="1"/>
                    <c:pt idx="0">
                      <c:v>Костопільський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'!$C$569</c:f>
                  <c:strCache>
                    <c:ptCount val="1"/>
                    <c:pt idx="0">
                      <c:v>Кузнецовський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'!$C$570</c:f>
                  <c:strCache>
                    <c:ptCount val="1"/>
                    <c:pt idx="0">
                      <c:v>Млинівський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'!$C$571</c:f>
                  <c:strCache>
                    <c:ptCount val="1"/>
                    <c:pt idx="0">
                      <c:v>Острозький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'!$C$572</c:f>
                  <c:strCache>
                    <c:ptCount val="1"/>
                    <c:pt idx="0">
                      <c:v>Радивилівський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'!$C$573</c:f>
                  <c:strCache>
                    <c:ptCount val="1"/>
                    <c:pt idx="0">
                      <c:v>Рівненський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'!$C$574</c:f>
                  <c:strCache>
                    <c:ptCount val="1"/>
                    <c:pt idx="0">
                      <c:v>Рівненський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'!$C$575</c:f>
                  <c:strCache>
                    <c:ptCount val="1"/>
                    <c:pt idx="0">
                      <c:v>Рокитнівський районний 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'!$C$576</c:f>
                  <c:strCache>
                    <c:ptCount val="1"/>
                    <c:pt idx="0">
                      <c:v>Сарненський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'!$H$559:$H$576</c:f>
              <c:numCache>
                <c:formatCode>0%</c:formatCode>
                <c:ptCount val="18"/>
                <c:pt idx="0">
                  <c:v>-0.22</c:v>
                </c:pt>
                <c:pt idx="1">
                  <c:v>-0.54</c:v>
                </c:pt>
                <c:pt idx="2">
                  <c:v>0</c:v>
                </c:pt>
                <c:pt idx="3">
                  <c:v>-2.29</c:v>
                </c:pt>
                <c:pt idx="4">
                  <c:v>1.03</c:v>
                </c:pt>
                <c:pt idx="5">
                  <c:v>-4.9999999999999989E-2</c:v>
                </c:pt>
                <c:pt idx="6">
                  <c:v>-1.44</c:v>
                </c:pt>
                <c:pt idx="7">
                  <c:v>-0.22999999999999998</c:v>
                </c:pt>
                <c:pt idx="8">
                  <c:v>-0.76</c:v>
                </c:pt>
                <c:pt idx="9">
                  <c:v>-4.9999999999999989E-2</c:v>
                </c:pt>
                <c:pt idx="10">
                  <c:v>-0.65</c:v>
                </c:pt>
                <c:pt idx="11">
                  <c:v>-1.1299999999999999</c:v>
                </c:pt>
                <c:pt idx="12">
                  <c:v>-0.79</c:v>
                </c:pt>
                <c:pt idx="13">
                  <c:v>1.26</c:v>
                </c:pt>
                <c:pt idx="14">
                  <c:v>0.72</c:v>
                </c:pt>
                <c:pt idx="15">
                  <c:v>-7.9999999999999988E-2</c:v>
                </c:pt>
                <c:pt idx="16">
                  <c:v>0.69000000000000006</c:v>
                </c:pt>
                <c:pt idx="17">
                  <c:v>0.09</c:v>
                </c:pt>
              </c:numCache>
            </c:numRef>
          </c:xVal>
          <c:yVal>
            <c:numRef>
              <c:f>'графіки '!$I$559:$I$576</c:f>
              <c:numCache>
                <c:formatCode>0%</c:formatCode>
                <c:ptCount val="18"/>
                <c:pt idx="0">
                  <c:v>-0.22000000000000003</c:v>
                </c:pt>
                <c:pt idx="1">
                  <c:v>-0.26</c:v>
                </c:pt>
                <c:pt idx="2">
                  <c:v>0</c:v>
                </c:pt>
                <c:pt idx="3">
                  <c:v>-1.08</c:v>
                </c:pt>
                <c:pt idx="4">
                  <c:v>-0.28000000000000003</c:v>
                </c:pt>
                <c:pt idx="5">
                  <c:v>-0.67999999999999994</c:v>
                </c:pt>
                <c:pt idx="6">
                  <c:v>-4.0000000000000008E-2</c:v>
                </c:pt>
                <c:pt idx="7">
                  <c:v>-0.7</c:v>
                </c:pt>
                <c:pt idx="8">
                  <c:v>-1.17</c:v>
                </c:pt>
                <c:pt idx="9">
                  <c:v>-0.30999999999999994</c:v>
                </c:pt>
                <c:pt idx="10">
                  <c:v>3.000000000000002E-2</c:v>
                </c:pt>
                <c:pt idx="11">
                  <c:v>-1.37</c:v>
                </c:pt>
                <c:pt idx="12">
                  <c:v>-0.73</c:v>
                </c:pt>
                <c:pt idx="13">
                  <c:v>-2.1</c:v>
                </c:pt>
                <c:pt idx="14">
                  <c:v>-0.25</c:v>
                </c:pt>
                <c:pt idx="15">
                  <c:v>-1.29</c:v>
                </c:pt>
                <c:pt idx="16">
                  <c:v>-1.79</c:v>
                </c:pt>
                <c:pt idx="17">
                  <c:v>-0.54999999999999993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618816"/>
        <c:axId val="125637376"/>
      </c:scatterChart>
      <c:valAx>
        <c:axId val="12561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5637376"/>
        <c:crosses val="autoZero"/>
        <c:crossBetween val="midCat"/>
      </c:valAx>
      <c:valAx>
        <c:axId val="12563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561881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/>
              <a:t>Рейтинги </a:t>
            </a:r>
            <a:r>
              <a:rPr lang="uk-UA" sz="1800" u="sng"/>
              <a:t>МЗС Сумської</a:t>
            </a:r>
            <a:r>
              <a:rPr lang="uk-UA" sz="1800" u="sng" baseline="0"/>
              <a:t> </a:t>
            </a:r>
            <a:r>
              <a:rPr lang="uk-UA" sz="1800" u="sng"/>
              <a:t>області</a:t>
            </a:r>
            <a:r>
              <a:rPr lang="uk-UA" sz="1800" u="sng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'!$C$579</c:f>
                  <c:strCache>
                    <c:ptCount val="1"/>
                    <c:pt idx="0">
                      <c:v>Білопільський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'!$C$580</c:f>
                  <c:strCache>
                    <c:ptCount val="1"/>
                    <c:pt idx="0">
                      <c:v>Буринський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'!$C$581</c:f>
                  <c:strCache>
                    <c:ptCount val="1"/>
                    <c:pt idx="0">
                      <c:v>Великописарівський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'!$C$582</c:f>
                  <c:strCache>
                    <c:ptCount val="1"/>
                    <c:pt idx="0">
                      <c:v>Глухівський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'!$C$583</c:f>
                  <c:strCache>
                    <c:ptCount val="1"/>
                    <c:pt idx="0">
                      <c:v>Зарічний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'!$C$584</c:f>
                  <c:strCache>
                    <c:ptCount val="1"/>
                    <c:pt idx="0">
                      <c:v>Ковпаківський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'!$C$585</c:f>
                  <c:strCache>
                    <c:ptCount val="1"/>
                    <c:pt idx="0">
                      <c:v>Конотопський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'!$C$586</c:f>
                  <c:strCache>
                    <c:ptCount val="1"/>
                    <c:pt idx="0">
                      <c:v>Краснопільський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'!$C$587</c:f>
                  <c:strCache>
                    <c:ptCount val="1"/>
                    <c:pt idx="0">
                      <c:v>Кролевецький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'!$C$588</c:f>
                  <c:strCache>
                    <c:ptCount val="1"/>
                    <c:pt idx="0">
                      <c:v>Лебединський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'!$C$589</c:f>
                  <c:strCache>
                    <c:ptCount val="1"/>
                    <c:pt idx="0">
                      <c:v>Липоводолинський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'!$C$590</c:f>
                  <c:strCache>
                    <c:ptCount val="1"/>
                    <c:pt idx="0">
                      <c:v>Недригайлівський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'!$C$591</c:f>
                  <c:strCache>
                    <c:ptCount val="1"/>
                    <c:pt idx="0">
                      <c:v>Охтирський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'!$C$592</c:f>
                  <c:strCache>
                    <c:ptCount val="1"/>
                    <c:pt idx="0">
                      <c:v>Путивльський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'!$C$593</c:f>
                  <c:strCache>
                    <c:ptCount val="1"/>
                    <c:pt idx="0">
                      <c:v>Роменський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'!$C$594</c:f>
                  <c:strCache>
                    <c:ptCount val="1"/>
                    <c:pt idx="0">
                      <c:v>Середино-Будський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'!$C$595</c:f>
                  <c:strCache>
                    <c:ptCount val="1"/>
                    <c:pt idx="0">
                      <c:v>Сумський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'!$C$596</c:f>
                  <c:strCache>
                    <c:ptCount val="1"/>
                    <c:pt idx="0">
                      <c:v>Тростянецький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'!$C$597</c:f>
                  <c:strCache>
                    <c:ptCount val="1"/>
                    <c:pt idx="0">
                      <c:v>Шосткинський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'!$C$598</c:f>
                  <c:strCache>
                    <c:ptCount val="1"/>
                    <c:pt idx="0">
                      <c:v>Ямпільський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'!$H$579:$H$598</c:f>
              <c:numCache>
                <c:formatCode>0%</c:formatCode>
                <c:ptCount val="20"/>
                <c:pt idx="0">
                  <c:v>-0.85</c:v>
                </c:pt>
                <c:pt idx="1">
                  <c:v>-0.8</c:v>
                </c:pt>
                <c:pt idx="2">
                  <c:v>0.56999999999999995</c:v>
                </c:pt>
                <c:pt idx="3">
                  <c:v>0.37</c:v>
                </c:pt>
                <c:pt idx="4">
                  <c:v>0.43999999999999995</c:v>
                </c:pt>
                <c:pt idx="5">
                  <c:v>0.79</c:v>
                </c:pt>
                <c:pt idx="6">
                  <c:v>0.64999999999999991</c:v>
                </c:pt>
                <c:pt idx="7">
                  <c:v>-0.35</c:v>
                </c:pt>
                <c:pt idx="8">
                  <c:v>1.28</c:v>
                </c:pt>
                <c:pt idx="9">
                  <c:v>0.45999999999999996</c:v>
                </c:pt>
                <c:pt idx="10">
                  <c:v>-1.2000000000000002</c:v>
                </c:pt>
                <c:pt idx="11">
                  <c:v>-0.55000000000000004</c:v>
                </c:pt>
                <c:pt idx="12">
                  <c:v>-0.5</c:v>
                </c:pt>
                <c:pt idx="13">
                  <c:v>-0.62</c:v>
                </c:pt>
                <c:pt idx="14">
                  <c:v>0.15000000000000002</c:v>
                </c:pt>
                <c:pt idx="15">
                  <c:v>-1.1200000000000001</c:v>
                </c:pt>
                <c:pt idx="16">
                  <c:v>0.78</c:v>
                </c:pt>
                <c:pt idx="17">
                  <c:v>-0.13</c:v>
                </c:pt>
                <c:pt idx="18">
                  <c:v>0.22</c:v>
                </c:pt>
                <c:pt idx="19">
                  <c:v>-0.78</c:v>
                </c:pt>
              </c:numCache>
            </c:numRef>
          </c:xVal>
          <c:yVal>
            <c:numRef>
              <c:f>'графіки '!$I$579:$I$598</c:f>
              <c:numCache>
                <c:formatCode>0%</c:formatCode>
                <c:ptCount val="20"/>
                <c:pt idx="0">
                  <c:v>-0.56000000000000005</c:v>
                </c:pt>
                <c:pt idx="1">
                  <c:v>-2.23</c:v>
                </c:pt>
                <c:pt idx="2">
                  <c:v>0.4</c:v>
                </c:pt>
                <c:pt idx="3">
                  <c:v>-0.39</c:v>
                </c:pt>
                <c:pt idx="4">
                  <c:v>-0.72</c:v>
                </c:pt>
                <c:pt idx="5">
                  <c:v>3.9999999999999952E-2</c:v>
                </c:pt>
                <c:pt idx="6">
                  <c:v>-0.13999999999999996</c:v>
                </c:pt>
                <c:pt idx="7">
                  <c:v>-2.6</c:v>
                </c:pt>
                <c:pt idx="8">
                  <c:v>-1.44</c:v>
                </c:pt>
                <c:pt idx="9">
                  <c:v>-0.66</c:v>
                </c:pt>
                <c:pt idx="10">
                  <c:v>-0.25999999999999995</c:v>
                </c:pt>
                <c:pt idx="11">
                  <c:v>-0.55000000000000004</c:v>
                </c:pt>
                <c:pt idx="12">
                  <c:v>-0.24</c:v>
                </c:pt>
                <c:pt idx="13">
                  <c:v>-1.1600000000000001</c:v>
                </c:pt>
                <c:pt idx="14">
                  <c:v>-0.47000000000000003</c:v>
                </c:pt>
                <c:pt idx="15">
                  <c:v>-4.66</c:v>
                </c:pt>
                <c:pt idx="16">
                  <c:v>-0.79</c:v>
                </c:pt>
                <c:pt idx="17">
                  <c:v>0.30000000000000004</c:v>
                </c:pt>
                <c:pt idx="18">
                  <c:v>-2</c:v>
                </c:pt>
                <c:pt idx="19">
                  <c:v>-0.16000000000000003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741312"/>
        <c:axId val="125755776"/>
      </c:scatterChart>
      <c:valAx>
        <c:axId val="12574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5755776"/>
        <c:crosses val="autoZero"/>
        <c:crossBetween val="midCat"/>
      </c:valAx>
      <c:valAx>
        <c:axId val="12575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574131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Тернопільської області</a:t>
            </a:r>
            <a:r>
              <a:rPr lang="uk-UA" sz="1600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'!$C$600</c:f>
                  <c:strCache>
                    <c:ptCount val="1"/>
                    <c:pt idx="0">
                      <c:v>Бережанський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'!$C$601</c:f>
                  <c:strCache>
                    <c:ptCount val="1"/>
                    <c:pt idx="0">
                      <c:v>Борщівський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'!$C$602</c:f>
                  <c:strCache>
                    <c:ptCount val="1"/>
                    <c:pt idx="0">
                      <c:v>Бучацький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'!$C$603</c:f>
                  <c:strCache>
                    <c:ptCount val="1"/>
                    <c:pt idx="0">
                      <c:v>Гусятинський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'!$C$604</c:f>
                  <c:strCache>
                    <c:ptCount val="1"/>
                    <c:pt idx="0">
                      <c:v>Заліщицький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'!$C$605</c:f>
                  <c:strCache>
                    <c:ptCount val="1"/>
                    <c:pt idx="0">
                      <c:v>Збаразький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'!$C$606</c:f>
                  <c:strCache>
                    <c:ptCount val="1"/>
                    <c:pt idx="0">
                      <c:v>Зборівський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'!$C$607</c:f>
                  <c:strCache>
                    <c:ptCount val="1"/>
                    <c:pt idx="0">
                      <c:v>Козівський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'!$C$608</c:f>
                  <c:strCache>
                    <c:ptCount val="1"/>
                    <c:pt idx="0">
                      <c:v>Кременецький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'!$C$609</c:f>
                  <c:strCache>
                    <c:ptCount val="1"/>
                    <c:pt idx="0">
                      <c:v>Лановецький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'!$C$610</c:f>
                  <c:strCache>
                    <c:ptCount val="1"/>
                    <c:pt idx="0">
                      <c:v>Монастириський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'!$C$611</c:f>
                  <c:strCache>
                    <c:ptCount val="1"/>
                    <c:pt idx="0">
                      <c:v>Підволочиський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'!$C$612</c:f>
                  <c:strCache>
                    <c:ptCount val="1"/>
                    <c:pt idx="0">
                      <c:v>Підгаєцький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'!$C$613</c:f>
                  <c:strCache>
                    <c:ptCount val="1"/>
                    <c:pt idx="0">
                      <c:v>Теребовлянський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'!$C$614</c:f>
                  <c:strCache>
                    <c:ptCount val="1"/>
                    <c:pt idx="0">
                      <c:v>Тернопільський міськрайонний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'!$C$615</c:f>
                  <c:strCache>
                    <c:ptCount val="1"/>
                    <c:pt idx="0">
                      <c:v>Чортківський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'!$C$616</c:f>
                  <c:strCache>
                    <c:ptCount val="1"/>
                    <c:pt idx="0">
                      <c:v>Шумський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'!$H$600:$H$616</c:f>
              <c:numCache>
                <c:formatCode>0%</c:formatCode>
                <c:ptCount val="17"/>
                <c:pt idx="0">
                  <c:v>-1.3199999999999998</c:v>
                </c:pt>
                <c:pt idx="1">
                  <c:v>-0.36</c:v>
                </c:pt>
                <c:pt idx="2">
                  <c:v>0.6</c:v>
                </c:pt>
                <c:pt idx="3">
                  <c:v>-0.65999999999999992</c:v>
                </c:pt>
                <c:pt idx="4">
                  <c:v>-0.53</c:v>
                </c:pt>
                <c:pt idx="5">
                  <c:v>-0.95</c:v>
                </c:pt>
                <c:pt idx="6">
                  <c:v>-0.09</c:v>
                </c:pt>
                <c:pt idx="7">
                  <c:v>-0.62</c:v>
                </c:pt>
                <c:pt idx="8">
                  <c:v>-0.36</c:v>
                </c:pt>
                <c:pt idx="9">
                  <c:v>-1.65</c:v>
                </c:pt>
                <c:pt idx="10">
                  <c:v>-1.6800000000000002</c:v>
                </c:pt>
                <c:pt idx="11">
                  <c:v>-0.63</c:v>
                </c:pt>
                <c:pt idx="12">
                  <c:v>-3.03</c:v>
                </c:pt>
                <c:pt idx="13">
                  <c:v>0.04</c:v>
                </c:pt>
                <c:pt idx="14">
                  <c:v>0.54</c:v>
                </c:pt>
                <c:pt idx="15">
                  <c:v>-0.49</c:v>
                </c:pt>
                <c:pt idx="16">
                  <c:v>0.66</c:v>
                </c:pt>
              </c:numCache>
            </c:numRef>
          </c:xVal>
          <c:yVal>
            <c:numRef>
              <c:f>'графіки '!$I$600:$I$616</c:f>
              <c:numCache>
                <c:formatCode>0%</c:formatCode>
                <c:ptCount val="17"/>
                <c:pt idx="0">
                  <c:v>-2</c:v>
                </c:pt>
                <c:pt idx="1">
                  <c:v>0.41000000000000009</c:v>
                </c:pt>
                <c:pt idx="2">
                  <c:v>-1.1200000000000001</c:v>
                </c:pt>
                <c:pt idx="3">
                  <c:v>-0.4</c:v>
                </c:pt>
                <c:pt idx="4">
                  <c:v>-0.96</c:v>
                </c:pt>
                <c:pt idx="5">
                  <c:v>-1.1400000000000001</c:v>
                </c:pt>
                <c:pt idx="6">
                  <c:v>0.40999999999999992</c:v>
                </c:pt>
                <c:pt idx="7">
                  <c:v>-5.66</c:v>
                </c:pt>
                <c:pt idx="8">
                  <c:v>-0.85</c:v>
                </c:pt>
                <c:pt idx="9">
                  <c:v>-2.4499999999999997</c:v>
                </c:pt>
                <c:pt idx="10">
                  <c:v>-1.93</c:v>
                </c:pt>
                <c:pt idx="11">
                  <c:v>-1.8</c:v>
                </c:pt>
                <c:pt idx="12">
                  <c:v>-7.8900000000000006</c:v>
                </c:pt>
                <c:pt idx="13">
                  <c:v>-0.52</c:v>
                </c:pt>
                <c:pt idx="14">
                  <c:v>-0.69000000000000006</c:v>
                </c:pt>
                <c:pt idx="15">
                  <c:v>-0.63</c:v>
                </c:pt>
                <c:pt idx="16">
                  <c:v>-0.20999999999999994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854848"/>
        <c:axId val="125856768"/>
      </c:scatterChart>
      <c:valAx>
        <c:axId val="12585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5856768"/>
        <c:crosses val="autoZero"/>
        <c:crossBetween val="midCat"/>
      </c:valAx>
      <c:valAx>
        <c:axId val="12585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585484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/>
              <a:t>Рейтинги </a:t>
            </a:r>
            <a:r>
              <a:rPr lang="uk-UA" sz="1800" u="sng"/>
              <a:t>МЗС Харківської</a:t>
            </a:r>
            <a:r>
              <a:rPr lang="uk-UA" sz="1800" u="sng" baseline="0"/>
              <a:t> </a:t>
            </a:r>
            <a:r>
              <a:rPr lang="uk-UA" sz="1800" u="sng"/>
              <a:t>області</a:t>
            </a:r>
            <a:r>
              <a:rPr lang="uk-UA" sz="1800" u="sng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'!$C$618</c:f>
                  <c:strCache>
                    <c:ptCount val="1"/>
                    <c:pt idx="0">
                      <c:v>Балаклійський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'!$C$619</c:f>
                  <c:strCache>
                    <c:ptCount val="1"/>
                    <c:pt idx="0">
                      <c:v>Барвінківський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'!$C$620</c:f>
                  <c:strCache>
                    <c:ptCount val="1"/>
                    <c:pt idx="0">
                      <c:v>Близнюківський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'!$C$621</c:f>
                  <c:strCache>
                    <c:ptCount val="1"/>
                    <c:pt idx="0">
                      <c:v>Богодухівський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'!$C$622</c:f>
                  <c:strCache>
                    <c:ptCount val="1"/>
                    <c:pt idx="0">
                      <c:v>Борівський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'!$C$623</c:f>
                  <c:strCache>
                    <c:ptCount val="1"/>
                    <c:pt idx="0">
                      <c:v>Валківський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'!$C$624</c:f>
                  <c:strCache>
                    <c:ptCount val="1"/>
                    <c:pt idx="0">
                      <c:v>Великобурлуцький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'!$C$625</c:f>
                  <c:strCache>
                    <c:ptCount val="1"/>
                    <c:pt idx="0">
                      <c:v>Вовчанський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'!$C$626</c:f>
                  <c:strCache>
                    <c:ptCount val="1"/>
                    <c:pt idx="0">
                      <c:v>Дворічанський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'!$C$627</c:f>
                  <c:strCache>
                    <c:ptCount val="1"/>
                    <c:pt idx="0">
                      <c:v>Дергачівський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'!$C$628</c:f>
                  <c:strCache>
                    <c:ptCount val="1"/>
                    <c:pt idx="0">
                      <c:v>Дзержинський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'!$C$629</c:f>
                  <c:strCache>
                    <c:ptCount val="1"/>
                    <c:pt idx="0">
                      <c:v>Жовтневий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'!$C$630</c:f>
                  <c:strCache>
                    <c:ptCount val="1"/>
                    <c:pt idx="0">
                      <c:v>Зачепилівський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'!$C$631</c:f>
                  <c:strCache>
                    <c:ptCount val="1"/>
                    <c:pt idx="0">
                      <c:v>Зміївський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'!$C$632</c:f>
                  <c:strCache>
                    <c:ptCount val="1"/>
                    <c:pt idx="0">
                      <c:v>Золочівський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'!$C$633</c:f>
                  <c:strCache>
                    <c:ptCount val="1"/>
                    <c:pt idx="0">
                      <c:v>Ізюмський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'!$C$634</c:f>
                  <c:strCache>
                    <c:ptCount val="1"/>
                    <c:pt idx="0">
                      <c:v>Кегичівський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'!$C$635</c:f>
                  <c:strCache>
                    <c:ptCount val="1"/>
                    <c:pt idx="0">
                      <c:v>Київський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'!$C$636</c:f>
                  <c:strCache>
                    <c:ptCount val="1"/>
                    <c:pt idx="0">
                      <c:v>Коломацький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'!$C$637</c:f>
                  <c:strCache>
                    <c:ptCount val="1"/>
                    <c:pt idx="0">
                      <c:v>Комінтернівський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'!$C$638</c:f>
                  <c:strCache>
                    <c:ptCount val="1"/>
                    <c:pt idx="0">
                      <c:v>Красноградський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'!$C$639</c:f>
                  <c:strCache>
                    <c:ptCount val="1"/>
                    <c:pt idx="0">
                      <c:v>Краснокутський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'!$C$640</c:f>
                  <c:strCache>
                    <c:ptCount val="1"/>
                    <c:pt idx="0">
                      <c:v>Куп'янський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'!$C$641</c:f>
                  <c:strCache>
                    <c:ptCount val="1"/>
                    <c:pt idx="0">
                      <c:v>Ленінський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'!$C$642</c:f>
                  <c:strCache>
                    <c:ptCount val="1"/>
                    <c:pt idx="0">
                      <c:v>Лозівський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'!$C$643</c:f>
                  <c:strCache>
                    <c:ptCount val="1"/>
                    <c:pt idx="0">
                      <c:v>Люботинський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'!$C$644</c:f>
                  <c:strCache>
                    <c:ptCount val="1"/>
                    <c:pt idx="0">
                      <c:v>Московський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'!$C$645</c:f>
                  <c:strCache>
                    <c:ptCount val="1"/>
                    <c:pt idx="0">
                      <c:v>Нововодолазький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'!$C$646</c:f>
                  <c:strCache>
                    <c:ptCount val="1"/>
                    <c:pt idx="0">
                      <c:v>Орджонікідзевський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'!$C$647</c:f>
                  <c:strCache>
                    <c:ptCount val="1"/>
                    <c:pt idx="0">
                      <c:v>Первомайський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'!$C$648</c:f>
                  <c:strCache>
                    <c:ptCount val="1"/>
                    <c:pt idx="0">
                      <c:v>Печенізький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'!$C$649</c:f>
                  <c:strCache>
                    <c:ptCount val="1"/>
                    <c:pt idx="0">
                      <c:v>Сахновщинський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'!$C$650</c:f>
                  <c:strCache>
                    <c:ptCount val="1"/>
                    <c:pt idx="0">
                      <c:v>Фрунзенський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'!$C$651</c:f>
                  <c:strCache>
                    <c:ptCount val="1"/>
                    <c:pt idx="0">
                      <c:v>Харківський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'!$C$652</c:f>
                  <c:strCache>
                    <c:ptCount val="1"/>
                    <c:pt idx="0">
                      <c:v>Червонозаводський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'!$C$653</c:f>
                  <c:strCache>
                    <c:ptCount val="1"/>
                    <c:pt idx="0">
                      <c:v>Чугуївський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'!$C$654</c:f>
                  <c:strCache>
                    <c:ptCount val="1"/>
                    <c:pt idx="0">
                      <c:v>Шевченківський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'!$H$618:$H$654</c:f>
              <c:numCache>
                <c:formatCode>0%</c:formatCode>
                <c:ptCount val="37"/>
                <c:pt idx="0">
                  <c:v>-0.28999999999999998</c:v>
                </c:pt>
                <c:pt idx="1">
                  <c:v>-0.16</c:v>
                </c:pt>
                <c:pt idx="2">
                  <c:v>-1.3399999999999999</c:v>
                </c:pt>
                <c:pt idx="3">
                  <c:v>-0.52</c:v>
                </c:pt>
                <c:pt idx="4">
                  <c:v>-0.27000000000000007</c:v>
                </c:pt>
                <c:pt idx="5">
                  <c:v>0.21000000000000002</c:v>
                </c:pt>
                <c:pt idx="6">
                  <c:v>-1.02</c:v>
                </c:pt>
                <c:pt idx="7">
                  <c:v>7.0000000000000007E-2</c:v>
                </c:pt>
                <c:pt idx="8">
                  <c:v>-1.47</c:v>
                </c:pt>
                <c:pt idx="9">
                  <c:v>-0.09</c:v>
                </c:pt>
                <c:pt idx="10">
                  <c:v>0.6</c:v>
                </c:pt>
                <c:pt idx="11">
                  <c:v>9.9999999999999811E-3</c:v>
                </c:pt>
                <c:pt idx="12">
                  <c:v>-0.37</c:v>
                </c:pt>
                <c:pt idx="13">
                  <c:v>0.79</c:v>
                </c:pt>
                <c:pt idx="14">
                  <c:v>-0.5</c:v>
                </c:pt>
                <c:pt idx="15">
                  <c:v>-0.09</c:v>
                </c:pt>
                <c:pt idx="16">
                  <c:v>-2.23</c:v>
                </c:pt>
                <c:pt idx="17">
                  <c:v>0.51</c:v>
                </c:pt>
                <c:pt idx="18">
                  <c:v>-3.08</c:v>
                </c:pt>
                <c:pt idx="19">
                  <c:v>-8.0000000000000016E-2</c:v>
                </c:pt>
                <c:pt idx="20">
                  <c:v>0.33999999999999997</c:v>
                </c:pt>
                <c:pt idx="21">
                  <c:v>-0.27</c:v>
                </c:pt>
                <c:pt idx="22">
                  <c:v>-0.47000000000000003</c:v>
                </c:pt>
                <c:pt idx="23">
                  <c:v>0.63</c:v>
                </c:pt>
                <c:pt idx="24">
                  <c:v>0.19</c:v>
                </c:pt>
                <c:pt idx="25">
                  <c:v>-1.55</c:v>
                </c:pt>
                <c:pt idx="26">
                  <c:v>0.61</c:v>
                </c:pt>
                <c:pt idx="27">
                  <c:v>-0.94</c:v>
                </c:pt>
                <c:pt idx="28">
                  <c:v>-0.2</c:v>
                </c:pt>
                <c:pt idx="29">
                  <c:v>-1.29</c:v>
                </c:pt>
                <c:pt idx="30">
                  <c:v>-3.9299999999999997</c:v>
                </c:pt>
                <c:pt idx="31">
                  <c:v>-1.42</c:v>
                </c:pt>
                <c:pt idx="32">
                  <c:v>-4.0000000000000008E-2</c:v>
                </c:pt>
                <c:pt idx="33">
                  <c:v>0</c:v>
                </c:pt>
                <c:pt idx="34">
                  <c:v>0.32999999999999996</c:v>
                </c:pt>
                <c:pt idx="35">
                  <c:v>0.17</c:v>
                </c:pt>
                <c:pt idx="36">
                  <c:v>-0.82000000000000006</c:v>
                </c:pt>
              </c:numCache>
            </c:numRef>
          </c:xVal>
          <c:yVal>
            <c:numRef>
              <c:f>'графіки '!$I$618:$I$654</c:f>
              <c:numCache>
                <c:formatCode>0%</c:formatCode>
                <c:ptCount val="37"/>
                <c:pt idx="0">
                  <c:v>-0.33</c:v>
                </c:pt>
                <c:pt idx="1">
                  <c:v>0.38000000000000006</c:v>
                </c:pt>
                <c:pt idx="2">
                  <c:v>-1.8299999999999998</c:v>
                </c:pt>
                <c:pt idx="3">
                  <c:v>-1.37</c:v>
                </c:pt>
                <c:pt idx="4">
                  <c:v>-0.3</c:v>
                </c:pt>
                <c:pt idx="5">
                  <c:v>-0.59</c:v>
                </c:pt>
                <c:pt idx="6">
                  <c:v>-1.39</c:v>
                </c:pt>
                <c:pt idx="7">
                  <c:v>-1.43</c:v>
                </c:pt>
                <c:pt idx="8">
                  <c:v>-0.48000000000000004</c:v>
                </c:pt>
                <c:pt idx="9">
                  <c:v>-0.48000000000000004</c:v>
                </c:pt>
                <c:pt idx="10">
                  <c:v>-2.5499999999999998</c:v>
                </c:pt>
                <c:pt idx="11">
                  <c:v>-0.12999999999999995</c:v>
                </c:pt>
                <c:pt idx="12">
                  <c:v>0.31999999999999995</c:v>
                </c:pt>
                <c:pt idx="13">
                  <c:v>-5.9999999999999956E-2</c:v>
                </c:pt>
                <c:pt idx="14">
                  <c:v>-1.78</c:v>
                </c:pt>
                <c:pt idx="15">
                  <c:v>-0.16000000000000003</c:v>
                </c:pt>
                <c:pt idx="16">
                  <c:v>-0.99</c:v>
                </c:pt>
                <c:pt idx="17">
                  <c:v>-0.62</c:v>
                </c:pt>
                <c:pt idx="18">
                  <c:v>-2.0499999999999998</c:v>
                </c:pt>
                <c:pt idx="19">
                  <c:v>-0.87</c:v>
                </c:pt>
                <c:pt idx="20">
                  <c:v>-0.14999999999999997</c:v>
                </c:pt>
                <c:pt idx="21">
                  <c:v>-0.70000000000000007</c:v>
                </c:pt>
                <c:pt idx="22">
                  <c:v>-0.48</c:v>
                </c:pt>
                <c:pt idx="23">
                  <c:v>-0.83</c:v>
                </c:pt>
                <c:pt idx="24">
                  <c:v>-1.3199999999999998</c:v>
                </c:pt>
                <c:pt idx="25">
                  <c:v>0.17999999999999994</c:v>
                </c:pt>
                <c:pt idx="26">
                  <c:v>-0.99</c:v>
                </c:pt>
                <c:pt idx="27">
                  <c:v>-4.12</c:v>
                </c:pt>
                <c:pt idx="28">
                  <c:v>-1.23</c:v>
                </c:pt>
                <c:pt idx="29">
                  <c:v>9.9999999999999534E-3</c:v>
                </c:pt>
                <c:pt idx="30">
                  <c:v>-2.89</c:v>
                </c:pt>
                <c:pt idx="31">
                  <c:v>-3.2800000000000002</c:v>
                </c:pt>
                <c:pt idx="32">
                  <c:v>-1.3</c:v>
                </c:pt>
                <c:pt idx="33">
                  <c:v>-2.95</c:v>
                </c:pt>
                <c:pt idx="34">
                  <c:v>-0.87</c:v>
                </c:pt>
                <c:pt idx="35">
                  <c:v>-2.73</c:v>
                </c:pt>
                <c:pt idx="36">
                  <c:v>-0.47000000000000003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186048"/>
        <c:axId val="125187968"/>
      </c:scatterChart>
      <c:valAx>
        <c:axId val="1251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5187968"/>
        <c:crosses val="autoZero"/>
        <c:crossBetween val="midCat"/>
      </c:valAx>
      <c:valAx>
        <c:axId val="12518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518604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Херсонської області</a:t>
            </a:r>
            <a:r>
              <a:rPr lang="uk-UA" sz="1800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'!$C$656</c:f>
                  <c:strCache>
                    <c:ptCount val="1"/>
                    <c:pt idx="0">
                      <c:v>Бериславський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'!$C$657</c:f>
                  <c:strCache>
                    <c:ptCount val="1"/>
                    <c:pt idx="0">
                      <c:v>Білозерський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'!$C$658</c:f>
                  <c:strCache>
                    <c:ptCount val="1"/>
                    <c:pt idx="0">
                      <c:v>Великолепетиський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'!$C$659</c:f>
                  <c:strCache>
                    <c:ptCount val="1"/>
                    <c:pt idx="0">
                      <c:v>Великоолександрівський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'!$C$660</c:f>
                  <c:strCache>
                    <c:ptCount val="1"/>
                    <c:pt idx="0">
                      <c:v>Верхньорогачицький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'!$C$661</c:f>
                  <c:strCache>
                    <c:ptCount val="1"/>
                    <c:pt idx="0">
                      <c:v>Високопільський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'!$C$662</c:f>
                  <c:strCache>
                    <c:ptCount val="1"/>
                    <c:pt idx="0">
                      <c:v>Генічеський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'!$C$663</c:f>
                  <c:strCache>
                    <c:ptCount val="1"/>
                    <c:pt idx="0">
                      <c:v>Голопристанський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'!$C$664</c:f>
                  <c:strCache>
                    <c:ptCount val="1"/>
                    <c:pt idx="0">
                      <c:v>Горностаївський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'!$C$665</c:f>
                  <c:strCache>
                    <c:ptCount val="1"/>
                    <c:pt idx="0">
                      <c:v>Іванівський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'!$C$666</c:f>
                  <c:strCache>
                    <c:ptCount val="1"/>
                    <c:pt idx="0">
                      <c:v>Каланчацький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'!$C$667</c:f>
                  <c:strCache>
                    <c:ptCount val="1"/>
                    <c:pt idx="0">
                      <c:v>Каховський міськрайонний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'!$C$668</c:f>
                  <c:strCache>
                    <c:ptCount val="1"/>
                    <c:pt idx="0">
                      <c:v>Нижньосірогозький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'!$C$669</c:f>
                  <c:strCache>
                    <c:ptCount val="1"/>
                    <c:pt idx="0">
                      <c:v>Нововоронцовський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'!$C$670</c:f>
                  <c:strCache>
                    <c:ptCount val="1"/>
                    <c:pt idx="0">
                      <c:v>Новокаховський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'!$C$671</c:f>
                  <c:strCache>
                    <c:ptCount val="1"/>
                    <c:pt idx="0">
                      <c:v>Новотроїцький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'!$C$672</c:f>
                  <c:strCache>
                    <c:ptCount val="1"/>
                    <c:pt idx="0">
                      <c:v>Скадовський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'!$C$673</c:f>
                  <c:strCache>
                    <c:ptCount val="1"/>
                    <c:pt idx="0">
                      <c:v>Херсонський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'!$C$674</c:f>
                  <c:strCache>
                    <c:ptCount val="1"/>
                    <c:pt idx="0">
                      <c:v>Цюрупинський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'!$C$675</c:f>
                  <c:strCache>
                    <c:ptCount val="1"/>
                    <c:pt idx="0">
                      <c:v>Чаплинський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'!$H$656:$H$675</c:f>
              <c:numCache>
                <c:formatCode>0%</c:formatCode>
                <c:ptCount val="20"/>
                <c:pt idx="0">
                  <c:v>0</c:v>
                </c:pt>
                <c:pt idx="1">
                  <c:v>-8.0000000000000016E-2</c:v>
                </c:pt>
                <c:pt idx="2">
                  <c:v>-1.2999999999999998</c:v>
                </c:pt>
                <c:pt idx="3">
                  <c:v>0.25</c:v>
                </c:pt>
                <c:pt idx="4">
                  <c:v>-3.0100000000000002</c:v>
                </c:pt>
                <c:pt idx="5">
                  <c:v>-0.98</c:v>
                </c:pt>
                <c:pt idx="6">
                  <c:v>0.68</c:v>
                </c:pt>
                <c:pt idx="7">
                  <c:v>2.0000000000000018E-2</c:v>
                </c:pt>
                <c:pt idx="8">
                  <c:v>-0.77</c:v>
                </c:pt>
                <c:pt idx="9">
                  <c:v>-1.1200000000000001</c:v>
                </c:pt>
                <c:pt idx="10">
                  <c:v>-0.43999999999999995</c:v>
                </c:pt>
                <c:pt idx="11">
                  <c:v>0.19</c:v>
                </c:pt>
                <c:pt idx="12">
                  <c:v>-1.22</c:v>
                </c:pt>
                <c:pt idx="13">
                  <c:v>-0.33999999999999997</c:v>
                </c:pt>
                <c:pt idx="14">
                  <c:v>0.28000000000000003</c:v>
                </c:pt>
                <c:pt idx="15">
                  <c:v>1</c:v>
                </c:pt>
                <c:pt idx="16">
                  <c:v>-8.0000000000000016E-2</c:v>
                </c:pt>
                <c:pt idx="17">
                  <c:v>0.39</c:v>
                </c:pt>
                <c:pt idx="18">
                  <c:v>-0.06</c:v>
                </c:pt>
                <c:pt idx="19">
                  <c:v>0.17</c:v>
                </c:pt>
              </c:numCache>
            </c:numRef>
          </c:xVal>
          <c:yVal>
            <c:numRef>
              <c:f>'графіки '!$I$656:$I$675</c:f>
              <c:numCache>
                <c:formatCode>0%</c:formatCode>
                <c:ptCount val="20"/>
                <c:pt idx="0">
                  <c:v>-0.27</c:v>
                </c:pt>
                <c:pt idx="1">
                  <c:v>-1.4</c:v>
                </c:pt>
                <c:pt idx="2">
                  <c:v>-1.58</c:v>
                </c:pt>
                <c:pt idx="3">
                  <c:v>-0.23000000000000004</c:v>
                </c:pt>
                <c:pt idx="4">
                  <c:v>-0.97000000000000008</c:v>
                </c:pt>
                <c:pt idx="5">
                  <c:v>-1.99</c:v>
                </c:pt>
                <c:pt idx="6">
                  <c:v>-0.9</c:v>
                </c:pt>
                <c:pt idx="7">
                  <c:v>-0.45</c:v>
                </c:pt>
                <c:pt idx="8">
                  <c:v>-2.8899999999999997</c:v>
                </c:pt>
                <c:pt idx="9">
                  <c:v>-1.19</c:v>
                </c:pt>
                <c:pt idx="10">
                  <c:v>-2.15</c:v>
                </c:pt>
                <c:pt idx="11">
                  <c:v>-1.7</c:v>
                </c:pt>
                <c:pt idx="12">
                  <c:v>-0.69</c:v>
                </c:pt>
                <c:pt idx="13">
                  <c:v>-1.1299999999999999</c:v>
                </c:pt>
                <c:pt idx="14">
                  <c:v>-1.08</c:v>
                </c:pt>
                <c:pt idx="15">
                  <c:v>-0.69</c:v>
                </c:pt>
                <c:pt idx="16">
                  <c:v>-1.1400000000000001</c:v>
                </c:pt>
                <c:pt idx="17">
                  <c:v>-1.7799999999999998</c:v>
                </c:pt>
                <c:pt idx="18">
                  <c:v>-2.2400000000000002</c:v>
                </c:pt>
                <c:pt idx="19">
                  <c:v>-2.54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309312"/>
        <c:axId val="125311232"/>
      </c:scatterChart>
      <c:valAx>
        <c:axId val="12530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5311232"/>
        <c:crosses val="autoZero"/>
        <c:crossBetween val="midCat"/>
      </c:valAx>
      <c:valAx>
        <c:axId val="12531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530931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апеляційними загальними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5790676593988912"/>
          <c:y val="1.00858628564871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'!$C$9</c:f>
                  <c:strCache>
                    <c:ptCount val="1"/>
                    <c:pt idx="0">
                      <c:v>Апеляційний суд Вінницької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'!$C$10</c:f>
                  <c:strCache>
                    <c:ptCount val="1"/>
                    <c:pt idx="0">
                      <c:v>Апеляційний суд Волинської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'!$C$11</c:f>
                  <c:strCache>
                    <c:ptCount val="1"/>
                    <c:pt idx="0">
                      <c:v>Апеляційний суд Дніпропетровської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</c:f>
                  <c:strCache>
                    <c:ptCount val="1"/>
                    <c:pt idx="0">
                      <c:v>Апеляційний суд Донецької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'!$C$13</c:f>
                  <c:strCache>
                    <c:ptCount val="1"/>
                    <c:pt idx="0">
                      <c:v>Апеляційний суд Житомирської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'!$C$14</c:f>
                  <c:strCache>
                    <c:ptCount val="1"/>
                    <c:pt idx="0">
                      <c:v>Апеляційний суд Закарпатської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'!$C$15</c:f>
                  <c:strCache>
                    <c:ptCount val="1"/>
                    <c:pt idx="0">
                      <c:v>Апеляційний суд Запорізької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'!$C$16</c:f>
                  <c:strCache>
                    <c:ptCount val="1"/>
                    <c:pt idx="0">
                      <c:v>Апеляційний суд Івано-Франківської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'!$C$17</c:f>
                  <c:strCache>
                    <c:ptCount val="1"/>
                    <c:pt idx="0">
                      <c:v>Апеляційний суд міста Києва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'!$C$18</c:f>
                  <c:strCache>
                    <c:ptCount val="1"/>
                    <c:pt idx="0">
                      <c:v>Апеляційний суд Київської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'!$C$19</c:f>
                  <c:strCache>
                    <c:ptCount val="1"/>
                    <c:pt idx="0">
                      <c:v>Апеляційний суд Кіровоградської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'!$C$20</c:f>
                  <c:strCache>
                    <c:ptCount val="1"/>
                    <c:pt idx="0">
                      <c:v>Апеляційний суд Луганської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'!$C$21</c:f>
                  <c:strCache>
                    <c:ptCount val="1"/>
                    <c:pt idx="0">
                      <c:v>Апеляційний суд Львівської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'!$C$22</c:f>
                  <c:strCache>
                    <c:ptCount val="1"/>
                    <c:pt idx="0">
                      <c:v>Апеляційний суд Миколаївської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'!$C$23</c:f>
                  <c:strCache>
                    <c:ptCount val="1"/>
                    <c:pt idx="0">
                      <c:v>Апеляційний суд Одеської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'!$C$24</c:f>
                  <c:strCache>
                    <c:ptCount val="1"/>
                    <c:pt idx="0">
                      <c:v>Апеляційний суд Полтавської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'!$C$25</c:f>
                  <c:strCache>
                    <c:ptCount val="1"/>
                    <c:pt idx="0">
                      <c:v>Апеляційний суд Рівненської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'!$C$26</c:f>
                  <c:strCache>
                    <c:ptCount val="1"/>
                    <c:pt idx="0">
                      <c:v>Апеляційний суд Сумської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'!$C$27</c:f>
                  <c:strCache>
                    <c:ptCount val="1"/>
                    <c:pt idx="0">
                      <c:v>Апеляційний суд Тернопільської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'!$C$28</c:f>
                  <c:strCache>
                    <c:ptCount val="1"/>
                    <c:pt idx="0">
                      <c:v>Апеляційний суд Харківської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'!$C$29</c:f>
                  <c:strCache>
                    <c:ptCount val="1"/>
                    <c:pt idx="0">
                      <c:v>Апеляційний суд Херсонської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'!$C$30</c:f>
                  <c:strCache>
                    <c:ptCount val="1"/>
                    <c:pt idx="0">
                      <c:v>Апеляційний суд Хмельницької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'!$C$31</c:f>
                  <c:strCache>
                    <c:ptCount val="1"/>
                    <c:pt idx="0">
                      <c:v>Апеляційний суд Черкаської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'!$C$32</c:f>
                  <c:strCache>
                    <c:ptCount val="1"/>
                    <c:pt idx="0">
                      <c:v>Апеляційний суд Чернівецької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'!$C$33</c:f>
                  <c:strCache>
                    <c:ptCount val="1"/>
                    <c:pt idx="0">
                      <c:v>Апеляційний суд Чернігівської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'!$F$9:$F$33</c:f>
              <c:numCache>
                <c:formatCode>#,##0_ ;[Red]\-#,##0\ </c:formatCode>
                <c:ptCount val="25"/>
                <c:pt idx="0">
                  <c:v>5126.57</c:v>
                </c:pt>
                <c:pt idx="1">
                  <c:v>2047.2</c:v>
                </c:pt>
                <c:pt idx="2">
                  <c:v>8996.0499999999993</c:v>
                </c:pt>
                <c:pt idx="3">
                  <c:v>5087.5</c:v>
                </c:pt>
                <c:pt idx="4">
                  <c:v>3040.14</c:v>
                </c:pt>
                <c:pt idx="5">
                  <c:v>2212.5</c:v>
                </c:pt>
                <c:pt idx="6">
                  <c:v>6435.72</c:v>
                </c:pt>
                <c:pt idx="7">
                  <c:v>2086.8000000000002</c:v>
                </c:pt>
                <c:pt idx="9">
                  <c:v>5020.38</c:v>
                </c:pt>
                <c:pt idx="10">
                  <c:v>2688.99</c:v>
                </c:pt>
                <c:pt idx="11">
                  <c:v>1916.01</c:v>
                </c:pt>
                <c:pt idx="12">
                  <c:v>4890.54</c:v>
                </c:pt>
                <c:pt idx="13">
                  <c:v>2866.75</c:v>
                </c:pt>
                <c:pt idx="14">
                  <c:v>6179.59</c:v>
                </c:pt>
                <c:pt idx="15">
                  <c:v>4722.41</c:v>
                </c:pt>
                <c:pt idx="16">
                  <c:v>2620.64</c:v>
                </c:pt>
                <c:pt idx="17">
                  <c:v>2865.26</c:v>
                </c:pt>
                <c:pt idx="18">
                  <c:v>2307.63</c:v>
                </c:pt>
                <c:pt idx="19">
                  <c:v>8354.41</c:v>
                </c:pt>
                <c:pt idx="20">
                  <c:v>2707.75</c:v>
                </c:pt>
                <c:pt idx="21">
                  <c:v>4268.03</c:v>
                </c:pt>
                <c:pt idx="22">
                  <c:v>3271.91</c:v>
                </c:pt>
                <c:pt idx="23">
                  <c:v>1654.29</c:v>
                </c:pt>
              </c:numCache>
            </c:numRef>
          </c:xVal>
          <c:yVal>
            <c:numRef>
              <c:f>'графіки '!$E$9:$E$33</c:f>
              <c:numCache>
                <c:formatCode>#,##0.0_ ;[Red]\-#,##0.0\ </c:formatCode>
                <c:ptCount val="25"/>
                <c:pt idx="0">
                  <c:v>17782.7</c:v>
                </c:pt>
                <c:pt idx="1">
                  <c:v>16054.3</c:v>
                </c:pt>
                <c:pt idx="2">
                  <c:v>34141.4</c:v>
                </c:pt>
                <c:pt idx="3">
                  <c:v>32525.9</c:v>
                </c:pt>
                <c:pt idx="4">
                  <c:v>22170.1</c:v>
                </c:pt>
                <c:pt idx="5">
                  <c:v>12375.1</c:v>
                </c:pt>
                <c:pt idx="6">
                  <c:v>19410.5</c:v>
                </c:pt>
                <c:pt idx="7">
                  <c:v>17386.5</c:v>
                </c:pt>
                <c:pt idx="9">
                  <c:v>53098.9</c:v>
                </c:pt>
                <c:pt idx="10">
                  <c:v>15979.3</c:v>
                </c:pt>
                <c:pt idx="11">
                  <c:v>15593.7</c:v>
                </c:pt>
                <c:pt idx="12">
                  <c:v>24473.9</c:v>
                </c:pt>
                <c:pt idx="13">
                  <c:v>17785.2</c:v>
                </c:pt>
                <c:pt idx="14">
                  <c:v>24727.9</c:v>
                </c:pt>
                <c:pt idx="15">
                  <c:v>23350.799999999999</c:v>
                </c:pt>
                <c:pt idx="16">
                  <c:v>12180.3</c:v>
                </c:pt>
                <c:pt idx="17">
                  <c:v>13759.4</c:v>
                </c:pt>
                <c:pt idx="18">
                  <c:v>14141.6</c:v>
                </c:pt>
                <c:pt idx="19">
                  <c:v>46881.9</c:v>
                </c:pt>
                <c:pt idx="20">
                  <c:v>19208.5</c:v>
                </c:pt>
                <c:pt idx="21">
                  <c:v>20787.7</c:v>
                </c:pt>
                <c:pt idx="22">
                  <c:v>16824.5</c:v>
                </c:pt>
                <c:pt idx="23">
                  <c:v>19682.8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436992"/>
        <c:axId val="122477184"/>
      </c:scatterChart>
      <c:valAx>
        <c:axId val="12243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2477184"/>
        <c:crosses val="autoZero"/>
        <c:crossBetween val="midCat"/>
      </c:valAx>
      <c:valAx>
        <c:axId val="12247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243699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Хмельницької області</a:t>
            </a:r>
            <a:r>
              <a:rPr lang="uk-UA" sz="1600" baseline="0"/>
              <a:t> </a:t>
            </a:r>
            <a:r>
              <a:rPr lang="uk-UA" sz="1800" b="1" i="0" baseline="0">
                <a:effectLst/>
              </a:rPr>
              <a:t>за І півріччя 2018 року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'!$C$677</c:f>
                  <c:strCache>
                    <c:ptCount val="1"/>
                    <c:pt idx="0">
                      <c:v>Білогірський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'!$C$678</c:f>
                  <c:strCache>
                    <c:ptCount val="1"/>
                    <c:pt idx="0">
                      <c:v>Віньковецький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'!$C$679</c:f>
                  <c:strCache>
                    <c:ptCount val="1"/>
                    <c:pt idx="0">
                      <c:v>Волочиський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'!$C$680</c:f>
                  <c:strCache>
                    <c:ptCount val="1"/>
                    <c:pt idx="0">
                      <c:v>Городоцький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'!$C$681</c:f>
                  <c:strCache>
                    <c:ptCount val="1"/>
                    <c:pt idx="0">
                      <c:v>Деражнянський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'!$C$682</c:f>
                  <c:strCache>
                    <c:ptCount val="1"/>
                    <c:pt idx="0">
                      <c:v>Дунаєвецький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'!$C$683</c:f>
                  <c:strCache>
                    <c:ptCount val="1"/>
                    <c:pt idx="0">
                      <c:v>Ізяславський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'!$C$684</c:f>
                  <c:strCache>
                    <c:ptCount val="1"/>
                    <c:pt idx="0">
                      <c:v>Кам'янець-Подільський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'!$C$685</c:f>
                  <c:strCache>
                    <c:ptCount val="1"/>
                    <c:pt idx="0">
                      <c:v>Красилівський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'!$C$686</c:f>
                  <c:strCache>
                    <c:ptCount val="1"/>
                    <c:pt idx="0">
                      <c:v>Летичівський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'!$C$687</c:f>
                  <c:strCache>
                    <c:ptCount val="1"/>
                    <c:pt idx="0">
                      <c:v>Нетішинський міський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'!$C$688</c:f>
                  <c:strCache>
                    <c:ptCount val="1"/>
                    <c:pt idx="0">
                      <c:v>Новоушицький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'!$C$689</c:f>
                  <c:strCache>
                    <c:ptCount val="1"/>
                    <c:pt idx="0">
                      <c:v>Полонський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'!$C$690</c:f>
                  <c:strCache>
                    <c:ptCount val="1"/>
                    <c:pt idx="0">
                      <c:v>Славутський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'!$C$691</c:f>
                  <c:strCache>
                    <c:ptCount val="1"/>
                    <c:pt idx="0">
                      <c:v>Старокостянтинівський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'!$C$692</c:f>
                  <c:strCache>
                    <c:ptCount val="1"/>
                    <c:pt idx="0">
                      <c:v>Старосинявський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'!$C$693</c:f>
                  <c:strCache>
                    <c:ptCount val="1"/>
                    <c:pt idx="0">
                      <c:v>Теофіпольський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'!$C$694</c:f>
                  <c:strCache>
                    <c:ptCount val="1"/>
                    <c:pt idx="0">
                      <c:v>Хмельницький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'!$C$695</c:f>
                  <c:strCache>
                    <c:ptCount val="1"/>
                    <c:pt idx="0">
                      <c:v>Чемеровецький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'!$C$696</c:f>
                  <c:strCache>
                    <c:ptCount val="1"/>
                    <c:pt idx="0">
                      <c:v>Шепетівський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'!$C$697</c:f>
                  <c:strCache>
                    <c:ptCount val="1"/>
                    <c:pt idx="0">
                      <c:v>Ярмолинецький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'!$H$677:$H$697</c:f>
              <c:numCache>
                <c:formatCode>0%</c:formatCode>
                <c:ptCount val="21"/>
                <c:pt idx="0">
                  <c:v>-0.78</c:v>
                </c:pt>
                <c:pt idx="1">
                  <c:v>-0.52</c:v>
                </c:pt>
                <c:pt idx="2">
                  <c:v>-0.41000000000000003</c:v>
                </c:pt>
                <c:pt idx="3">
                  <c:v>-0.09</c:v>
                </c:pt>
                <c:pt idx="4">
                  <c:v>0.44</c:v>
                </c:pt>
                <c:pt idx="5">
                  <c:v>2.36</c:v>
                </c:pt>
                <c:pt idx="6">
                  <c:v>-0.63</c:v>
                </c:pt>
                <c:pt idx="7">
                  <c:v>0.12</c:v>
                </c:pt>
                <c:pt idx="8">
                  <c:v>0.6</c:v>
                </c:pt>
                <c:pt idx="9">
                  <c:v>-0.76</c:v>
                </c:pt>
                <c:pt idx="10">
                  <c:v>-0.47000000000000003</c:v>
                </c:pt>
                <c:pt idx="11">
                  <c:v>-1.01</c:v>
                </c:pt>
                <c:pt idx="12">
                  <c:v>1.0000000000000009E-2</c:v>
                </c:pt>
                <c:pt idx="13">
                  <c:v>0.11</c:v>
                </c:pt>
                <c:pt idx="14">
                  <c:v>5.8400000000000007</c:v>
                </c:pt>
                <c:pt idx="15">
                  <c:v>0</c:v>
                </c:pt>
                <c:pt idx="16">
                  <c:v>-1.1000000000000001</c:v>
                </c:pt>
                <c:pt idx="17">
                  <c:v>0.45</c:v>
                </c:pt>
                <c:pt idx="18">
                  <c:v>-0.71</c:v>
                </c:pt>
                <c:pt idx="19">
                  <c:v>-0.71</c:v>
                </c:pt>
                <c:pt idx="20">
                  <c:v>-0.19</c:v>
                </c:pt>
              </c:numCache>
            </c:numRef>
          </c:xVal>
          <c:yVal>
            <c:numRef>
              <c:f>'графіки '!$I$677:$I$697</c:f>
              <c:numCache>
                <c:formatCode>0%</c:formatCode>
                <c:ptCount val="21"/>
                <c:pt idx="0">
                  <c:v>-4.3</c:v>
                </c:pt>
                <c:pt idx="1">
                  <c:v>-0.77</c:v>
                </c:pt>
                <c:pt idx="2">
                  <c:v>-0.64000000000000012</c:v>
                </c:pt>
                <c:pt idx="3">
                  <c:v>-0.36</c:v>
                </c:pt>
                <c:pt idx="4">
                  <c:v>-1.5300000000000002</c:v>
                </c:pt>
                <c:pt idx="5">
                  <c:v>0.36999999999999994</c:v>
                </c:pt>
                <c:pt idx="6">
                  <c:v>-0.32</c:v>
                </c:pt>
                <c:pt idx="7">
                  <c:v>-0.69</c:v>
                </c:pt>
                <c:pt idx="8">
                  <c:v>-0.53</c:v>
                </c:pt>
                <c:pt idx="9">
                  <c:v>-2.6199999999999997</c:v>
                </c:pt>
                <c:pt idx="10">
                  <c:v>-3.0000000000000054E-2</c:v>
                </c:pt>
                <c:pt idx="11">
                  <c:v>-1.39</c:v>
                </c:pt>
                <c:pt idx="12">
                  <c:v>-0.38999999999999996</c:v>
                </c:pt>
                <c:pt idx="13">
                  <c:v>-0.64999999999999991</c:v>
                </c:pt>
                <c:pt idx="14">
                  <c:v>0.91</c:v>
                </c:pt>
                <c:pt idx="15">
                  <c:v>0</c:v>
                </c:pt>
                <c:pt idx="16">
                  <c:v>-2.0699999999999998</c:v>
                </c:pt>
                <c:pt idx="17">
                  <c:v>-0.52</c:v>
                </c:pt>
                <c:pt idx="18">
                  <c:v>-0.44</c:v>
                </c:pt>
                <c:pt idx="19">
                  <c:v>-0.32000000000000006</c:v>
                </c:pt>
                <c:pt idx="20">
                  <c:v>-0.66999999999999993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404672"/>
        <c:axId val="125406592"/>
      </c:scatterChart>
      <c:valAx>
        <c:axId val="1254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5406592"/>
        <c:crosses val="autoZero"/>
        <c:crossBetween val="midCat"/>
      </c:valAx>
      <c:valAx>
        <c:axId val="12540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540467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/>
              <a:t>Рейтинги </a:t>
            </a:r>
            <a:r>
              <a:rPr lang="uk-UA" sz="1800" u="sng"/>
              <a:t>МЗС Черкаської області</a:t>
            </a:r>
            <a:r>
              <a:rPr lang="uk-UA" sz="1800" baseline="0"/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'!$C$699</c:f>
                  <c:strCache>
                    <c:ptCount val="1"/>
                    <c:pt idx="0">
                      <c:v>Ватутінський міський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'!$C$700</c:f>
                  <c:strCache>
                    <c:ptCount val="1"/>
                    <c:pt idx="0">
                      <c:v>Городищенський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'!$C$701</c:f>
                  <c:strCache>
                    <c:ptCount val="1"/>
                    <c:pt idx="0">
                      <c:v>Драбівський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'!$C$702</c:f>
                  <c:strCache>
                    <c:ptCount val="1"/>
                    <c:pt idx="0">
                      <c:v>Жашківський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'!$C$703</c:f>
                  <c:strCache>
                    <c:ptCount val="1"/>
                    <c:pt idx="0">
                      <c:v>Звенигородський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'!$C$704</c:f>
                  <c:strCache>
                    <c:ptCount val="1"/>
                    <c:pt idx="0">
                      <c:v>Золотоніський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'!$C$705</c:f>
                  <c:strCache>
                    <c:ptCount val="1"/>
                    <c:pt idx="0">
                      <c:v>Кам'янський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'!$C$706</c:f>
                  <c:strCache>
                    <c:ptCount val="1"/>
                    <c:pt idx="0">
                      <c:v>Канівський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'!$C$707</c:f>
                  <c:strCache>
                    <c:ptCount val="1"/>
                    <c:pt idx="0">
                      <c:v>Катеринопільський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'!$C$708</c:f>
                  <c:strCache>
                    <c:ptCount val="1"/>
                    <c:pt idx="0">
                      <c:v>Корсунь-Шевченківський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'!$C$709</c:f>
                  <c:strCache>
                    <c:ptCount val="1"/>
                    <c:pt idx="0">
                      <c:v>Лисянський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'!$C$710</c:f>
                  <c:strCache>
                    <c:ptCount val="1"/>
                    <c:pt idx="0">
                      <c:v>Маньківський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'!$C$711</c:f>
                  <c:strCache>
                    <c:ptCount val="1"/>
                    <c:pt idx="0">
                      <c:v>Монастирищенський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'!$C$712</c:f>
                  <c:strCache>
                    <c:ptCount val="1"/>
                    <c:pt idx="0">
                      <c:v>Придніпровський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'!$C$713</c:f>
                  <c:strCache>
                    <c:ptCount val="1"/>
                    <c:pt idx="0">
                      <c:v>Смілянський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'!$C$714</c:f>
                  <c:strCache>
                    <c:ptCount val="1"/>
                    <c:pt idx="0">
                      <c:v>Соснівський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'!$C$715</c:f>
                  <c:strCache>
                    <c:ptCount val="1"/>
                    <c:pt idx="0">
                      <c:v>Тальнівський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'!$C$716</c:f>
                  <c:strCache>
                    <c:ptCount val="1"/>
                    <c:pt idx="0">
                      <c:v>Уманський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'!$C$717</c:f>
                  <c:strCache>
                    <c:ptCount val="1"/>
                    <c:pt idx="0">
                      <c:v>Христинівський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'!$C$718</c:f>
                  <c:strCache>
                    <c:ptCount val="1"/>
                    <c:pt idx="0">
                      <c:v>Черкаський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'!$C$719</c:f>
                  <c:strCache>
                    <c:ptCount val="1"/>
                    <c:pt idx="0">
                      <c:v>Чигиринський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'!$C$720</c:f>
                  <c:strCache>
                    <c:ptCount val="1"/>
                    <c:pt idx="0">
                      <c:v>Чорнобаївський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'!$C$721</c:f>
                  <c:strCache>
                    <c:ptCount val="1"/>
                    <c:pt idx="0">
                      <c:v>Шполянський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'!$H$699:$H$721</c:f>
              <c:numCache>
                <c:formatCode>0%</c:formatCode>
                <c:ptCount val="23"/>
                <c:pt idx="0">
                  <c:v>-1.9100000000000001</c:v>
                </c:pt>
                <c:pt idx="1">
                  <c:v>-1.1499999999999999</c:v>
                </c:pt>
                <c:pt idx="2">
                  <c:v>0</c:v>
                </c:pt>
                <c:pt idx="3">
                  <c:v>-0.64</c:v>
                </c:pt>
                <c:pt idx="4">
                  <c:v>-0.46</c:v>
                </c:pt>
                <c:pt idx="5">
                  <c:v>1.44</c:v>
                </c:pt>
                <c:pt idx="6">
                  <c:v>0.52</c:v>
                </c:pt>
                <c:pt idx="7">
                  <c:v>0.22999999999999998</c:v>
                </c:pt>
                <c:pt idx="8">
                  <c:v>-0.98</c:v>
                </c:pt>
                <c:pt idx="9">
                  <c:v>0.02</c:v>
                </c:pt>
                <c:pt idx="10">
                  <c:v>-1.02</c:v>
                </c:pt>
                <c:pt idx="11">
                  <c:v>-0.94</c:v>
                </c:pt>
                <c:pt idx="12">
                  <c:v>-1.5</c:v>
                </c:pt>
                <c:pt idx="13">
                  <c:v>0.26999999999999996</c:v>
                </c:pt>
                <c:pt idx="14">
                  <c:v>0.26</c:v>
                </c:pt>
                <c:pt idx="15">
                  <c:v>0.86</c:v>
                </c:pt>
                <c:pt idx="16">
                  <c:v>-0.18</c:v>
                </c:pt>
                <c:pt idx="17">
                  <c:v>-0.45</c:v>
                </c:pt>
                <c:pt idx="18">
                  <c:v>0.33999999999999997</c:v>
                </c:pt>
                <c:pt idx="19">
                  <c:v>-0.17</c:v>
                </c:pt>
                <c:pt idx="20">
                  <c:v>-0.37</c:v>
                </c:pt>
                <c:pt idx="21">
                  <c:v>0.36</c:v>
                </c:pt>
                <c:pt idx="22">
                  <c:v>1.3</c:v>
                </c:pt>
              </c:numCache>
            </c:numRef>
          </c:xVal>
          <c:yVal>
            <c:numRef>
              <c:f>'графіки '!$I$699:$I$721</c:f>
              <c:numCache>
                <c:formatCode>0%</c:formatCode>
                <c:ptCount val="23"/>
                <c:pt idx="0">
                  <c:v>-1.33</c:v>
                </c:pt>
                <c:pt idx="1">
                  <c:v>-4.21</c:v>
                </c:pt>
                <c:pt idx="2">
                  <c:v>0</c:v>
                </c:pt>
                <c:pt idx="3">
                  <c:v>-0.84</c:v>
                </c:pt>
                <c:pt idx="4">
                  <c:v>-1.77</c:v>
                </c:pt>
                <c:pt idx="5">
                  <c:v>-0.89</c:v>
                </c:pt>
                <c:pt idx="6">
                  <c:v>-0.99</c:v>
                </c:pt>
                <c:pt idx="7">
                  <c:v>-0.35</c:v>
                </c:pt>
                <c:pt idx="8">
                  <c:v>-2.0499999999999998</c:v>
                </c:pt>
                <c:pt idx="9">
                  <c:v>-0.99</c:v>
                </c:pt>
                <c:pt idx="10">
                  <c:v>-0.22</c:v>
                </c:pt>
                <c:pt idx="11">
                  <c:v>-1.08</c:v>
                </c:pt>
                <c:pt idx="12">
                  <c:v>-0.96</c:v>
                </c:pt>
                <c:pt idx="13">
                  <c:v>-0.27999999999999997</c:v>
                </c:pt>
                <c:pt idx="14">
                  <c:v>-2.4300000000000002</c:v>
                </c:pt>
                <c:pt idx="15">
                  <c:v>-0.41000000000000003</c:v>
                </c:pt>
                <c:pt idx="16">
                  <c:v>-0.96</c:v>
                </c:pt>
                <c:pt idx="17">
                  <c:v>-3.64</c:v>
                </c:pt>
                <c:pt idx="18">
                  <c:v>-2.0499999999999998</c:v>
                </c:pt>
                <c:pt idx="19">
                  <c:v>-1.98</c:v>
                </c:pt>
                <c:pt idx="20">
                  <c:v>-0.58000000000000007</c:v>
                </c:pt>
                <c:pt idx="21">
                  <c:v>-0.38999999999999996</c:v>
                </c:pt>
                <c:pt idx="22">
                  <c:v>-2.0699999999999998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380672"/>
        <c:axId val="126395136"/>
      </c:scatterChart>
      <c:valAx>
        <c:axId val="12638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6395136"/>
        <c:crosses val="autoZero"/>
        <c:crossBetween val="midCat"/>
      </c:valAx>
      <c:valAx>
        <c:axId val="12639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638067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МЗС Чернівецької області</a:t>
            </a:r>
            <a:r>
              <a:rPr lang="uk-UA" sz="1700" u="sng" baseline="0"/>
              <a:t> </a:t>
            </a:r>
            <a:r>
              <a:rPr lang="uk-UA" sz="1700" b="1" i="0" u="none" strike="noStrike" baseline="0">
                <a:effectLst/>
              </a:rPr>
              <a:t>за І півріччя 2018 року</a:t>
            </a:r>
            <a:endParaRPr lang="uk-UA" sz="17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762085170353802E-2"/>
          <c:y val="0.1089144438645166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'!$C$723</c:f>
                  <c:strCache>
                    <c:ptCount val="1"/>
                    <c:pt idx="0">
                      <c:v>Вижницький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'!$C$724</c:f>
                  <c:strCache>
                    <c:ptCount val="1"/>
                    <c:pt idx="0">
                      <c:v>Герцаївський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'!$C$725</c:f>
                  <c:strCache>
                    <c:ptCount val="1"/>
                    <c:pt idx="0">
                      <c:v>Глибоцький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'!$C$726</c:f>
                  <c:strCache>
                    <c:ptCount val="1"/>
                    <c:pt idx="0">
                      <c:v>Заставнівський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'!$C$727</c:f>
                  <c:strCache>
                    <c:ptCount val="1"/>
                    <c:pt idx="0">
                      <c:v>Кельменецький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'!$C$728</c:f>
                  <c:strCache>
                    <c:ptCount val="1"/>
                    <c:pt idx="0">
                      <c:v>Кіцманський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'!$C$729</c:f>
                  <c:strCache>
                    <c:ptCount val="1"/>
                    <c:pt idx="0">
                      <c:v>Новодністровський міський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'!$C$730</c:f>
                  <c:strCache>
                    <c:ptCount val="1"/>
                    <c:pt idx="0">
                      <c:v>Новоселицький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'!$C$731</c:f>
                  <c:strCache>
                    <c:ptCount val="1"/>
                    <c:pt idx="0">
                      <c:v>Першотравневий районний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'!$C$732</c:f>
                  <c:strCache>
                    <c:ptCount val="1"/>
                    <c:pt idx="0">
                      <c:v>Путильський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'!$C$733</c:f>
                  <c:strCache>
                    <c:ptCount val="1"/>
                    <c:pt idx="0">
                      <c:v>Садгірський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'!$C$734</c:f>
                  <c:strCache>
                    <c:ptCount val="1"/>
                    <c:pt idx="0">
                      <c:v>Сокирянський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'!$C$735</c:f>
                  <c:strCache>
                    <c:ptCount val="1"/>
                    <c:pt idx="0">
                      <c:v>Сторожинецький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'!$C$736</c:f>
                  <c:strCache>
                    <c:ptCount val="1"/>
                    <c:pt idx="0">
                      <c:v>Хотинський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'!$C$737</c:f>
                  <c:strCache>
                    <c:ptCount val="1"/>
                    <c:pt idx="0">
                      <c:v>Шевченківський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'!$H$723:$H$737</c:f>
              <c:numCache>
                <c:formatCode>0%</c:formatCode>
                <c:ptCount val="15"/>
                <c:pt idx="0">
                  <c:v>0.16</c:v>
                </c:pt>
                <c:pt idx="1">
                  <c:v>-1.38</c:v>
                </c:pt>
                <c:pt idx="2">
                  <c:v>7.9999999999999988E-2</c:v>
                </c:pt>
                <c:pt idx="3">
                  <c:v>-0.49</c:v>
                </c:pt>
                <c:pt idx="4">
                  <c:v>-0.32999999999999996</c:v>
                </c:pt>
                <c:pt idx="5">
                  <c:v>0.69</c:v>
                </c:pt>
                <c:pt idx="6">
                  <c:v>-2.71</c:v>
                </c:pt>
                <c:pt idx="7">
                  <c:v>-7.0000000000000007E-2</c:v>
                </c:pt>
                <c:pt idx="8">
                  <c:v>6.0000000000000026E-2</c:v>
                </c:pt>
                <c:pt idx="9">
                  <c:v>0</c:v>
                </c:pt>
                <c:pt idx="10">
                  <c:v>-0.98</c:v>
                </c:pt>
                <c:pt idx="11">
                  <c:v>-1.25</c:v>
                </c:pt>
                <c:pt idx="12">
                  <c:v>0.19999999999999998</c:v>
                </c:pt>
                <c:pt idx="13">
                  <c:v>-0.23</c:v>
                </c:pt>
                <c:pt idx="14">
                  <c:v>0.71</c:v>
                </c:pt>
              </c:numCache>
            </c:numRef>
          </c:xVal>
          <c:yVal>
            <c:numRef>
              <c:f>'графіки '!$I$723:$I$737</c:f>
              <c:numCache>
                <c:formatCode>0%</c:formatCode>
                <c:ptCount val="15"/>
                <c:pt idx="0">
                  <c:v>-0.85</c:v>
                </c:pt>
                <c:pt idx="1">
                  <c:v>-0.63000000000000012</c:v>
                </c:pt>
                <c:pt idx="2">
                  <c:v>-0.18999999999999997</c:v>
                </c:pt>
                <c:pt idx="3">
                  <c:v>-0.38</c:v>
                </c:pt>
                <c:pt idx="4">
                  <c:v>0.03</c:v>
                </c:pt>
                <c:pt idx="5">
                  <c:v>0.54999999999999993</c:v>
                </c:pt>
                <c:pt idx="6">
                  <c:v>-0.19999999999999996</c:v>
                </c:pt>
                <c:pt idx="7">
                  <c:v>-0.16999999999999998</c:v>
                </c:pt>
                <c:pt idx="8">
                  <c:v>-0.4</c:v>
                </c:pt>
                <c:pt idx="9">
                  <c:v>0</c:v>
                </c:pt>
                <c:pt idx="10">
                  <c:v>-0.42000000000000004</c:v>
                </c:pt>
                <c:pt idx="11">
                  <c:v>-0.39999999999999991</c:v>
                </c:pt>
                <c:pt idx="12">
                  <c:v>-0.35</c:v>
                </c:pt>
                <c:pt idx="13">
                  <c:v>-0.49999999999999994</c:v>
                </c:pt>
                <c:pt idx="14">
                  <c:v>-0.19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611456"/>
        <c:axId val="126613376"/>
      </c:scatterChart>
      <c:valAx>
        <c:axId val="1266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6613376"/>
        <c:crosses val="autoZero"/>
        <c:crossBetween val="midCat"/>
      </c:valAx>
      <c:valAx>
        <c:axId val="12661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661145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МЗС Чернігівської області</a:t>
            </a:r>
            <a:r>
              <a:rPr lang="uk-UA" sz="1700" baseline="0"/>
              <a:t> </a:t>
            </a:r>
            <a:r>
              <a:rPr lang="uk-UA" sz="1700" b="1" i="0" u="none" strike="noStrike" baseline="0">
                <a:effectLst/>
              </a:rPr>
              <a:t>за І півріччя 2018 року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7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'!$C$739</c:f>
                  <c:strCache>
                    <c:ptCount val="1"/>
                    <c:pt idx="0">
                      <c:v>Бахмацький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'!$C$740</c:f>
                  <c:strCache>
                    <c:ptCount val="1"/>
                    <c:pt idx="0">
                      <c:v>Бобровицький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'!$C$741</c:f>
                  <c:strCache>
                    <c:ptCount val="1"/>
                    <c:pt idx="0">
                      <c:v>Борзнянський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'!$C$742</c:f>
                  <c:strCache>
                    <c:ptCount val="1"/>
                    <c:pt idx="0">
                      <c:v>Варвинський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'!$C$743</c:f>
                  <c:strCache>
                    <c:ptCount val="1"/>
                    <c:pt idx="0">
                      <c:v>Городнянський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'!$C$744</c:f>
                  <c:strCache>
                    <c:ptCount val="1"/>
                    <c:pt idx="0">
                      <c:v>Деснянський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'!$C$745</c:f>
                  <c:strCache>
                    <c:ptCount val="1"/>
                    <c:pt idx="0">
                      <c:v>Ічнянський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'!$C$746</c:f>
                  <c:strCache>
                    <c:ptCount val="1"/>
                    <c:pt idx="0">
                      <c:v>Козелецький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'!$C$747</c:f>
                  <c:strCache>
                    <c:ptCount val="1"/>
                    <c:pt idx="0">
                      <c:v>Коропський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'!$C$748</c:f>
                  <c:strCache>
                    <c:ptCount val="1"/>
                    <c:pt idx="0">
                      <c:v>Корюківський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'!$C$749</c:f>
                  <c:strCache>
                    <c:ptCount val="1"/>
                    <c:pt idx="0">
                      <c:v>Куликівський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'!$C$750</c:f>
                  <c:strCache>
                    <c:ptCount val="1"/>
                    <c:pt idx="0">
                      <c:v>Менський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'!$C$751</c:f>
                  <c:strCache>
                    <c:ptCount val="1"/>
                    <c:pt idx="0">
                      <c:v>Ніжинський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'!$C$752</c:f>
                  <c:strCache>
                    <c:ptCount val="1"/>
                    <c:pt idx="0">
                      <c:v>Новгород-Сіверський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'!$C$753</c:f>
                  <c:strCache>
                    <c:ptCount val="1"/>
                    <c:pt idx="0">
                      <c:v>Новозаводський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'!$C$754</c:f>
                  <c:strCache>
                    <c:ptCount val="1"/>
                    <c:pt idx="0">
                      <c:v>Носівський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'!$C$755</c:f>
                  <c:strCache>
                    <c:ptCount val="1"/>
                    <c:pt idx="0">
                      <c:v>Прилуцький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'!$C$756</c:f>
                  <c:strCache>
                    <c:ptCount val="1"/>
                    <c:pt idx="0">
                      <c:v>Ріпкинський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'!$C$757</c:f>
                  <c:strCache>
                    <c:ptCount val="1"/>
                    <c:pt idx="0">
                      <c:v>Семенівський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'!$C$758</c:f>
                  <c:strCache>
                    <c:ptCount val="1"/>
                    <c:pt idx="0">
                      <c:v>Сосницький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'!$C$759</c:f>
                  <c:strCache>
                    <c:ptCount val="1"/>
                    <c:pt idx="0">
                      <c:v>Срібнянський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'!$C$760</c:f>
                  <c:strCache>
                    <c:ptCount val="1"/>
                    <c:pt idx="0">
                      <c:v>Талалаївський районний суд Чернігівської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'!$C$761</c:f>
                  <c:strCache>
                    <c:ptCount val="1"/>
                    <c:pt idx="0">
                      <c:v>Чернігівський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'!$H$739:$H$761</c:f>
              <c:numCache>
                <c:formatCode>0%</c:formatCode>
                <c:ptCount val="23"/>
                <c:pt idx="0">
                  <c:v>4.9999999999999989E-2</c:v>
                </c:pt>
                <c:pt idx="1">
                  <c:v>-0.26</c:v>
                </c:pt>
                <c:pt idx="2">
                  <c:v>0.15</c:v>
                </c:pt>
                <c:pt idx="3">
                  <c:v>-2.2999999999999998</c:v>
                </c:pt>
                <c:pt idx="4">
                  <c:v>-0.48000000000000004</c:v>
                </c:pt>
                <c:pt idx="5">
                  <c:v>4.6100000000000003</c:v>
                </c:pt>
                <c:pt idx="6">
                  <c:v>-0.35000000000000003</c:v>
                </c:pt>
                <c:pt idx="7">
                  <c:v>5.08</c:v>
                </c:pt>
                <c:pt idx="8">
                  <c:v>1.0000000000000009E-2</c:v>
                </c:pt>
                <c:pt idx="9">
                  <c:v>1.6700000000000002</c:v>
                </c:pt>
                <c:pt idx="10">
                  <c:v>-0.46</c:v>
                </c:pt>
                <c:pt idx="11">
                  <c:v>0.01</c:v>
                </c:pt>
                <c:pt idx="12">
                  <c:v>1.8399999999999999</c:v>
                </c:pt>
                <c:pt idx="13">
                  <c:v>-0.6</c:v>
                </c:pt>
                <c:pt idx="14">
                  <c:v>2.9099999999999997</c:v>
                </c:pt>
                <c:pt idx="15">
                  <c:v>-0.53</c:v>
                </c:pt>
                <c:pt idx="16">
                  <c:v>0.91</c:v>
                </c:pt>
                <c:pt idx="17">
                  <c:v>-0.38999999999999996</c:v>
                </c:pt>
                <c:pt idx="18">
                  <c:v>-0.21000000000000002</c:v>
                </c:pt>
                <c:pt idx="19">
                  <c:v>-1.3699999999999999</c:v>
                </c:pt>
                <c:pt idx="20">
                  <c:v>-1.61</c:v>
                </c:pt>
                <c:pt idx="21">
                  <c:v>-1.9</c:v>
                </c:pt>
                <c:pt idx="22">
                  <c:v>2.08</c:v>
                </c:pt>
              </c:numCache>
            </c:numRef>
          </c:xVal>
          <c:yVal>
            <c:numRef>
              <c:f>'графіки '!$I$739:$I$761</c:f>
              <c:numCache>
                <c:formatCode>0%</c:formatCode>
                <c:ptCount val="23"/>
                <c:pt idx="0">
                  <c:v>0.16999999999999998</c:v>
                </c:pt>
                <c:pt idx="1">
                  <c:v>-0.28999999999999998</c:v>
                </c:pt>
                <c:pt idx="2">
                  <c:v>-0.35999999999999993</c:v>
                </c:pt>
                <c:pt idx="3">
                  <c:v>-1.2999999999999998</c:v>
                </c:pt>
                <c:pt idx="4">
                  <c:v>0.27999999999999997</c:v>
                </c:pt>
                <c:pt idx="5">
                  <c:v>-1.53</c:v>
                </c:pt>
                <c:pt idx="6">
                  <c:v>0.67999999999999994</c:v>
                </c:pt>
                <c:pt idx="7">
                  <c:v>0.37000000000000005</c:v>
                </c:pt>
                <c:pt idx="8">
                  <c:v>2.0000000000000046E-2</c:v>
                </c:pt>
                <c:pt idx="9">
                  <c:v>-1.08</c:v>
                </c:pt>
                <c:pt idx="10">
                  <c:v>-0.14000000000000001</c:v>
                </c:pt>
                <c:pt idx="11">
                  <c:v>-0.21999999999999997</c:v>
                </c:pt>
                <c:pt idx="12">
                  <c:v>-0.29000000000000004</c:v>
                </c:pt>
                <c:pt idx="13">
                  <c:v>-0.2</c:v>
                </c:pt>
                <c:pt idx="14">
                  <c:v>0.15999999999999995</c:v>
                </c:pt>
                <c:pt idx="15">
                  <c:v>-1.1600000000000001</c:v>
                </c:pt>
                <c:pt idx="16">
                  <c:v>1.0000000000000037E-2</c:v>
                </c:pt>
                <c:pt idx="17">
                  <c:v>-0.57999999999999996</c:v>
                </c:pt>
                <c:pt idx="18">
                  <c:v>-0.82</c:v>
                </c:pt>
                <c:pt idx="19">
                  <c:v>-0.37000000000000005</c:v>
                </c:pt>
                <c:pt idx="20">
                  <c:v>-0.20000000000000004</c:v>
                </c:pt>
                <c:pt idx="21">
                  <c:v>-2.5</c:v>
                </c:pt>
                <c:pt idx="22">
                  <c:v>-0.36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687488"/>
        <c:axId val="126710144"/>
      </c:scatterChart>
      <c:valAx>
        <c:axId val="12668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6710144"/>
        <c:crosses val="autoZero"/>
        <c:crossBetween val="midCat"/>
      </c:valAx>
      <c:valAx>
        <c:axId val="12671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668748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місцевих господарських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59121904745102"/>
          <c:y val="1.0347903439394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'!$C$37</c:f>
                  <c:strCache>
                    <c:ptCount val="1"/>
                    <c:pt idx="0">
                      <c:v>Господарський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'!$C$38</c:f>
                  <c:strCache>
                    <c:ptCount val="1"/>
                    <c:pt idx="0">
                      <c:v>Господарський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'!$C$39</c:f>
                  <c:strCache>
                    <c:ptCount val="1"/>
                    <c:pt idx="0">
                      <c:v>Господарський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'!$C$40</c:f>
                  <c:strCache>
                    <c:ptCount val="1"/>
                    <c:pt idx="0">
                      <c:v>Господарський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'!$C$41</c:f>
                  <c:strCache>
                    <c:ptCount val="1"/>
                    <c:pt idx="0">
                      <c:v>Господарський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'!$C$42</c:f>
                  <c:strCache>
                    <c:ptCount val="1"/>
                    <c:pt idx="0">
                      <c:v>Господарський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'!$C$43</c:f>
                  <c:strCache>
                    <c:ptCount val="1"/>
                    <c:pt idx="0">
                      <c:v>Господарський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'!$C$44</c:f>
                  <c:strCache>
                    <c:ptCount val="1"/>
                    <c:pt idx="0">
                      <c:v>Господарський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'!$C$45</c:f>
                  <c:strCache>
                    <c:ptCount val="1"/>
                    <c:pt idx="0">
                      <c:v>Господарський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'!$C$46</c:f>
                  <c:strCache>
                    <c:ptCount val="1"/>
                    <c:pt idx="0">
                      <c:v>Господарський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'!$C$47</c:f>
                  <c:strCache>
                    <c:ptCount val="1"/>
                    <c:pt idx="0">
                      <c:v>Господарський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'!$C$48</c:f>
                  <c:strCache>
                    <c:ptCount val="1"/>
                    <c:pt idx="0">
                      <c:v>Господарський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'!$C$49</c:f>
                  <c:strCache>
                    <c:ptCount val="1"/>
                    <c:pt idx="0">
                      <c:v>Господарський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'!$C$50</c:f>
                  <c:strCache>
                    <c:ptCount val="1"/>
                    <c:pt idx="0">
                      <c:v>Господарський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'!$C$51</c:f>
                  <c:strCache>
                    <c:ptCount val="1"/>
                    <c:pt idx="0">
                      <c:v>Господарський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'!$C$52</c:f>
                  <c:strCache>
                    <c:ptCount val="1"/>
                    <c:pt idx="0">
                      <c:v>Господарський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'!$C$53</c:f>
                  <c:strCache>
                    <c:ptCount val="1"/>
                    <c:pt idx="0">
                      <c:v>Господарський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'!$C$54</c:f>
                  <c:strCache>
                    <c:ptCount val="1"/>
                    <c:pt idx="0">
                      <c:v>Господарський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'!$C$55</c:f>
                  <c:strCache>
                    <c:ptCount val="1"/>
                    <c:pt idx="0">
                      <c:v>Господарський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'!$C$56</c:f>
                  <c:strCache>
                    <c:ptCount val="1"/>
                    <c:pt idx="0">
                      <c:v>Господарський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'!$C$57</c:f>
                  <c:strCache>
                    <c:ptCount val="1"/>
                    <c:pt idx="0">
                      <c:v>Господарський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'!$C$58</c:f>
                  <c:strCache>
                    <c:ptCount val="1"/>
                    <c:pt idx="0">
                      <c:v>Господарський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'!$C$59</c:f>
                  <c:strCache>
                    <c:ptCount val="1"/>
                    <c:pt idx="0">
                      <c:v>Господарський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'!$C$60</c:f>
                  <c:strCache>
                    <c:ptCount val="1"/>
                    <c:pt idx="0">
                      <c:v>Господарський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'!$C$61</c:f>
                  <c:strCache>
                    <c:ptCount val="1"/>
                    <c:pt idx="0">
                      <c:v>Господарський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'!$F$37:$F$61</c:f>
              <c:numCache>
                <c:formatCode>#,##0.0_ ;[Red]\-#,##0.0\ </c:formatCode>
                <c:ptCount val="25"/>
                <c:pt idx="0">
                  <c:v>373.09</c:v>
                </c:pt>
                <c:pt idx="1">
                  <c:v>415.91</c:v>
                </c:pt>
                <c:pt idx="2">
                  <c:v>2257.4899999999998</c:v>
                </c:pt>
                <c:pt idx="3">
                  <c:v>1256.3399999999999</c:v>
                </c:pt>
                <c:pt idx="4">
                  <c:v>541.66</c:v>
                </c:pt>
                <c:pt idx="5">
                  <c:v>259.3</c:v>
                </c:pt>
                <c:pt idx="6">
                  <c:v>1075.48</c:v>
                </c:pt>
                <c:pt idx="7">
                  <c:v>547.52</c:v>
                </c:pt>
                <c:pt idx="8">
                  <c:v>1737.31</c:v>
                </c:pt>
                <c:pt idx="9">
                  <c:v>356.36</c:v>
                </c:pt>
                <c:pt idx="10">
                  <c:v>238.32</c:v>
                </c:pt>
                <c:pt idx="11">
                  <c:v>1028.53</c:v>
                </c:pt>
                <c:pt idx="12">
                  <c:v>501.76</c:v>
                </c:pt>
                <c:pt idx="13">
                  <c:v>6781.61</c:v>
                </c:pt>
                <c:pt idx="14">
                  <c:v>1433.97</c:v>
                </c:pt>
                <c:pt idx="15">
                  <c:v>577.63</c:v>
                </c:pt>
                <c:pt idx="16">
                  <c:v>450.63</c:v>
                </c:pt>
                <c:pt idx="17">
                  <c:v>533.74</c:v>
                </c:pt>
                <c:pt idx="18">
                  <c:v>278.64999999999998</c:v>
                </c:pt>
                <c:pt idx="19">
                  <c:v>1764.73</c:v>
                </c:pt>
                <c:pt idx="20">
                  <c:v>523.96</c:v>
                </c:pt>
                <c:pt idx="21">
                  <c:v>492.59</c:v>
                </c:pt>
                <c:pt idx="22">
                  <c:v>636.26</c:v>
                </c:pt>
                <c:pt idx="23">
                  <c:v>283.76</c:v>
                </c:pt>
                <c:pt idx="24">
                  <c:v>424.9</c:v>
                </c:pt>
              </c:numCache>
            </c:numRef>
          </c:xVal>
          <c:yVal>
            <c:numRef>
              <c:f>'графіки '!$G$37:$G$61</c:f>
              <c:numCache>
                <c:formatCode>#,##0.0_ ;[Red]\-#,##0.0\ </c:formatCode>
                <c:ptCount val="25"/>
                <c:pt idx="0">
                  <c:v>10</c:v>
                </c:pt>
                <c:pt idx="1">
                  <c:v>8.8000000000000007</c:v>
                </c:pt>
                <c:pt idx="2">
                  <c:v>38.1</c:v>
                </c:pt>
                <c:pt idx="3">
                  <c:v>31.1</c:v>
                </c:pt>
                <c:pt idx="4">
                  <c:v>15.1</c:v>
                </c:pt>
                <c:pt idx="5">
                  <c:v>6.9</c:v>
                </c:pt>
                <c:pt idx="6">
                  <c:v>19.5</c:v>
                </c:pt>
                <c:pt idx="7">
                  <c:v>19.7</c:v>
                </c:pt>
                <c:pt idx="8">
                  <c:v>28.6</c:v>
                </c:pt>
                <c:pt idx="9">
                  <c:v>6.9</c:v>
                </c:pt>
                <c:pt idx="10">
                  <c:v>17.3</c:v>
                </c:pt>
                <c:pt idx="11">
                  <c:v>34.5</c:v>
                </c:pt>
                <c:pt idx="12">
                  <c:v>12.8</c:v>
                </c:pt>
                <c:pt idx="13">
                  <c:v>29.9</c:v>
                </c:pt>
                <c:pt idx="14">
                  <c:v>17.7</c:v>
                </c:pt>
                <c:pt idx="15">
                  <c:v>13.7</c:v>
                </c:pt>
                <c:pt idx="16">
                  <c:v>10.9</c:v>
                </c:pt>
                <c:pt idx="17">
                  <c:v>13.2</c:v>
                </c:pt>
                <c:pt idx="18">
                  <c:v>38.9</c:v>
                </c:pt>
                <c:pt idx="19">
                  <c:v>12.8</c:v>
                </c:pt>
                <c:pt idx="20">
                  <c:v>15.7</c:v>
                </c:pt>
                <c:pt idx="21">
                  <c:v>13</c:v>
                </c:pt>
                <c:pt idx="22">
                  <c:v>13.9</c:v>
                </c:pt>
                <c:pt idx="23">
                  <c:v>14.6</c:v>
                </c:pt>
                <c:pt idx="24">
                  <c:v>60.3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823424"/>
        <c:axId val="126846080"/>
      </c:scatterChart>
      <c:valAx>
        <c:axId val="12682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846080"/>
        <c:crosses val="autoZero"/>
        <c:crossBetween val="midCat"/>
      </c:valAx>
      <c:valAx>
        <c:axId val="12684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82342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господарських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1789161781256414"/>
          <c:y val="1.5521855159091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234529914529915"/>
          <c:w val="0.89250378787878792"/>
          <c:h val="0.747861324786324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'!$C$64</c:f>
                  <c:strCache>
                    <c:ptCount val="1"/>
                    <c:pt idx="0">
                      <c:v>Дніпропетровський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'!$C$65</c:f>
                  <c:strCache>
                    <c:ptCount val="1"/>
                    <c:pt idx="0">
                      <c:v>Донецький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'!$C$66</c:f>
                  <c:strCache>
                    <c:ptCount val="1"/>
                    <c:pt idx="0">
                      <c:v>Київський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'!$C$67</c:f>
                  <c:strCache>
                    <c:ptCount val="1"/>
                    <c:pt idx="0">
                      <c:v>Львівський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'!$C$68</c:f>
                  <c:strCache>
                    <c:ptCount val="1"/>
                    <c:pt idx="0">
                      <c:v>Одеський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'!$C$69</c:f>
                  <c:strCache>
                    <c:ptCount val="1"/>
                    <c:pt idx="0">
                      <c:v>Рiвненський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'!$C$70</c:f>
                  <c:strCache>
                    <c:ptCount val="1"/>
                    <c:pt idx="0">
                      <c:v>Харківський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'!$F$64:$F$70</c:f>
              <c:numCache>
                <c:formatCode>#,##0.0_ ;[Red]\-#,##0.0\ </c:formatCode>
                <c:ptCount val="7"/>
                <c:pt idx="0">
                  <c:v>1198.29</c:v>
                </c:pt>
                <c:pt idx="1">
                  <c:v>1217.08</c:v>
                </c:pt>
                <c:pt idx="2">
                  <c:v>5572.42</c:v>
                </c:pt>
                <c:pt idx="3">
                  <c:v>1457.01</c:v>
                </c:pt>
                <c:pt idx="4">
                  <c:v>1413.95</c:v>
                </c:pt>
                <c:pt idx="5">
                  <c:v>1028.03</c:v>
                </c:pt>
                <c:pt idx="6">
                  <c:v>1664.86</c:v>
                </c:pt>
              </c:numCache>
            </c:numRef>
          </c:xVal>
          <c:yVal>
            <c:numRef>
              <c:f>'графіки '!$G$64:$G$70</c:f>
              <c:numCache>
                <c:formatCode>#,##0.0_ ;[Red]\-#,##0.0\ </c:formatCode>
                <c:ptCount val="7"/>
                <c:pt idx="0">
                  <c:v>20.100000000000001</c:v>
                </c:pt>
                <c:pt idx="1">
                  <c:v>11.2</c:v>
                </c:pt>
                <c:pt idx="2">
                  <c:v>21.7</c:v>
                </c:pt>
                <c:pt idx="3">
                  <c:v>20.100000000000001</c:v>
                </c:pt>
                <c:pt idx="4">
                  <c:v>22.1</c:v>
                </c:pt>
                <c:pt idx="5">
                  <c:v>26.2</c:v>
                </c:pt>
                <c:pt idx="6">
                  <c:v>45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911808"/>
        <c:axId val="125913728"/>
      </c:scatterChart>
      <c:valAx>
        <c:axId val="12591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913728"/>
        <c:crosses val="autoZero"/>
        <c:crossBetween val="midCat"/>
      </c:valAx>
      <c:valAx>
        <c:axId val="12591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91180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апеляційними госпродарськими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1.3550324893045792E-3"/>
                  <c:y val="-1.2877440832722152E-2"/>
                </c:manualLayout>
              </c:layout>
              <c:tx>
                <c:strRef>
                  <c:f>'графіки '!$C$64</c:f>
                  <c:strCache>
                    <c:ptCount val="1"/>
                    <c:pt idx="0">
                      <c:v>Дніпропетровський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1301949358274749E-3"/>
                  <c:y val="2.0603905332355593E-2"/>
                </c:manualLayout>
              </c:layout>
              <c:tx>
                <c:strRef>
                  <c:f>'графіки '!$C$65</c:f>
                  <c:strCache>
                    <c:ptCount val="1"/>
                    <c:pt idx="0">
                      <c:v>Донецький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'!$C$66</c:f>
                  <c:strCache>
                    <c:ptCount val="1"/>
                    <c:pt idx="0">
                      <c:v>Київський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26038987165495E-2"/>
                  <c:y val="-5.1509763330888983E-2"/>
                </c:manualLayout>
              </c:layout>
              <c:tx>
                <c:strRef>
                  <c:f>'графіки '!$C$67</c:f>
                  <c:strCache>
                    <c:ptCount val="1"/>
                    <c:pt idx="0">
                      <c:v>Львівський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802841716581105E-2"/>
                </c:manualLayout>
              </c:layout>
              <c:tx>
                <c:strRef>
                  <c:f>'графіки '!$C$68</c:f>
                  <c:strCache>
                    <c:ptCount val="1"/>
                    <c:pt idx="0">
                      <c:v>Одеський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'!$C$69</c:f>
                  <c:strCache>
                    <c:ptCount val="1"/>
                    <c:pt idx="0">
                      <c:v>Рiвненський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585877211223541E-2"/>
                  <c:y val="5.1509763330888983E-2"/>
                </c:manualLayout>
              </c:layout>
              <c:tx>
                <c:strRef>
                  <c:f>'графіки '!$C$70</c:f>
                  <c:strCache>
                    <c:ptCount val="1"/>
                    <c:pt idx="0">
                      <c:v>Харківський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'!$F$64:$F$70</c:f>
              <c:numCache>
                <c:formatCode>#,##0.0_ ;[Red]\-#,##0.0\ </c:formatCode>
                <c:ptCount val="7"/>
                <c:pt idx="0">
                  <c:v>1198.29</c:v>
                </c:pt>
                <c:pt idx="1">
                  <c:v>1217.08</c:v>
                </c:pt>
                <c:pt idx="2">
                  <c:v>5572.42</c:v>
                </c:pt>
                <c:pt idx="3">
                  <c:v>1457.01</c:v>
                </c:pt>
                <c:pt idx="4">
                  <c:v>1413.95</c:v>
                </c:pt>
                <c:pt idx="5">
                  <c:v>1028.03</c:v>
                </c:pt>
                <c:pt idx="6">
                  <c:v>1664.86</c:v>
                </c:pt>
              </c:numCache>
            </c:numRef>
          </c:xVal>
          <c:yVal>
            <c:numRef>
              <c:f>'графіки '!$E$64:$E$70</c:f>
              <c:numCache>
                <c:formatCode>#,##0.0_ ;[Red]\-#,##0.0\ </c:formatCode>
                <c:ptCount val="7"/>
                <c:pt idx="0">
                  <c:v>17263.3</c:v>
                </c:pt>
                <c:pt idx="1">
                  <c:v>11756.5</c:v>
                </c:pt>
                <c:pt idx="2">
                  <c:v>57402.7</c:v>
                </c:pt>
                <c:pt idx="3">
                  <c:v>17771.900000000001</c:v>
                </c:pt>
                <c:pt idx="4">
                  <c:v>22918.799999999999</c:v>
                </c:pt>
                <c:pt idx="5">
                  <c:v>17229.2</c:v>
                </c:pt>
                <c:pt idx="6">
                  <c:v>22775.3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298368"/>
        <c:axId val="126312832"/>
      </c:scatterChart>
      <c:valAx>
        <c:axId val="12629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312832"/>
        <c:crosses val="autoZero"/>
        <c:crossBetween val="midCat"/>
      </c:valAx>
      <c:valAx>
        <c:axId val="1263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29836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місцевих адміністративних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'!$C$92</c:f>
                  <c:strCache>
                    <c:ptCount val="1"/>
                    <c:pt idx="0">
                      <c:v>Вінницький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'!$C$93</c:f>
                  <c:strCache>
                    <c:ptCount val="1"/>
                    <c:pt idx="0">
                      <c:v>Волинський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'!$C$94</c:f>
                  <c:strCache>
                    <c:ptCount val="1"/>
                    <c:pt idx="0">
                      <c:v>Дніпропетровський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'!$C$95</c:f>
                  <c:strCache>
                    <c:ptCount val="1"/>
                    <c:pt idx="0">
                      <c:v>Донецький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'!$C$96</c:f>
                  <c:strCache>
                    <c:ptCount val="1"/>
                    <c:pt idx="0">
                      <c:v>Житомирський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'!$C$97</c:f>
                  <c:strCache>
                    <c:ptCount val="1"/>
                    <c:pt idx="0">
                      <c:v>Закарпатський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'!$C$98</c:f>
                  <c:strCache>
                    <c:ptCount val="1"/>
                    <c:pt idx="0">
                      <c:v>Запорізький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'!$C$99</c:f>
                  <c:strCache>
                    <c:ptCount val="1"/>
                    <c:pt idx="0">
                      <c:v>Івано-Франківський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'!$C$100</c:f>
                  <c:strCache>
                    <c:ptCount val="1"/>
                    <c:pt idx="0">
                      <c:v>Київський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'!$C$101</c:f>
                  <c:strCache>
                    <c:ptCount val="1"/>
                    <c:pt idx="0">
                      <c:v>Кіровоградський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'!$C$102</c:f>
                  <c:strCache>
                    <c:ptCount val="1"/>
                    <c:pt idx="0">
                      <c:v>Луганський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'!$C$103</c:f>
                  <c:strCache>
                    <c:ptCount val="1"/>
                    <c:pt idx="0">
                      <c:v>Львівський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'!$C$104</c:f>
                  <c:strCache>
                    <c:ptCount val="1"/>
                    <c:pt idx="0">
                      <c:v>Миколаївський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'!$C$105</c:f>
                  <c:strCache>
                    <c:ptCount val="1"/>
                    <c:pt idx="0">
                      <c:v>Одеський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'!$C$106</c:f>
                  <c:strCache>
                    <c:ptCount val="1"/>
                    <c:pt idx="0">
                      <c:v>Окружний адміністративний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'!$C$107</c:f>
                  <c:strCache>
                    <c:ptCount val="1"/>
                    <c:pt idx="0">
                      <c:v>Полтавський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'!$C$108</c:f>
                  <c:strCache>
                    <c:ptCount val="1"/>
                    <c:pt idx="0">
                      <c:v>Рівненський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'!$C$109</c:f>
                  <c:strCache>
                    <c:ptCount val="1"/>
                    <c:pt idx="0">
                      <c:v>Сумський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'!$C$110</c:f>
                  <c:strCache>
                    <c:ptCount val="1"/>
                    <c:pt idx="0">
                      <c:v>Тернопільський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'!$C$111</c:f>
                  <c:strCache>
                    <c:ptCount val="1"/>
                    <c:pt idx="0">
                      <c:v>Харківський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'!$C$112</c:f>
                  <c:strCache>
                    <c:ptCount val="1"/>
                    <c:pt idx="0">
                      <c:v>Херсонський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'!$C$113</c:f>
                  <c:strCache>
                    <c:ptCount val="1"/>
                    <c:pt idx="0">
                      <c:v>Хмельницький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'!$C$114</c:f>
                  <c:strCache>
                    <c:ptCount val="1"/>
                    <c:pt idx="0">
                      <c:v>Черкаський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'!$C$115</c:f>
                  <c:strCache>
                    <c:ptCount val="1"/>
                    <c:pt idx="0">
                      <c:v>Чернівецький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'!$C$116</c:f>
                  <c:strCache>
                    <c:ptCount val="1"/>
                    <c:pt idx="0">
                      <c:v>Чернігівський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'!$F$92:$F$116</c:f>
              <c:numCache>
                <c:formatCode>#,##0.0_ ;[Red]\-#,##0.0\ </c:formatCode>
                <c:ptCount val="25"/>
                <c:pt idx="0">
                  <c:v>1868.69</c:v>
                </c:pt>
                <c:pt idx="1">
                  <c:v>1333.49</c:v>
                </c:pt>
                <c:pt idx="2">
                  <c:v>7444.98</c:v>
                </c:pt>
                <c:pt idx="3">
                  <c:v>3825.6</c:v>
                </c:pt>
                <c:pt idx="4">
                  <c:v>3061.43</c:v>
                </c:pt>
                <c:pt idx="5">
                  <c:v>757.3</c:v>
                </c:pt>
                <c:pt idx="6">
                  <c:v>2426.7800000000002</c:v>
                </c:pt>
                <c:pt idx="7">
                  <c:v>1005.86</c:v>
                </c:pt>
                <c:pt idx="8">
                  <c:v>2523.4499999999998</c:v>
                </c:pt>
                <c:pt idx="9">
                  <c:v>2623.85</c:v>
                </c:pt>
                <c:pt idx="10">
                  <c:v>1644.83</c:v>
                </c:pt>
                <c:pt idx="11">
                  <c:v>5622.47</c:v>
                </c:pt>
                <c:pt idx="12">
                  <c:v>2150.9499999999998</c:v>
                </c:pt>
                <c:pt idx="13">
                  <c:v>3317.32</c:v>
                </c:pt>
                <c:pt idx="14">
                  <c:v>10923.38</c:v>
                </c:pt>
                <c:pt idx="15">
                  <c:v>1992.57</c:v>
                </c:pt>
                <c:pt idx="16">
                  <c:v>1622</c:v>
                </c:pt>
                <c:pt idx="17">
                  <c:v>2078.6</c:v>
                </c:pt>
                <c:pt idx="18">
                  <c:v>1276.45</c:v>
                </c:pt>
                <c:pt idx="19">
                  <c:v>5918.84</c:v>
                </c:pt>
                <c:pt idx="20">
                  <c:v>1928.62</c:v>
                </c:pt>
                <c:pt idx="21">
                  <c:v>2158.1799999999998</c:v>
                </c:pt>
                <c:pt idx="22">
                  <c:v>2445.86</c:v>
                </c:pt>
                <c:pt idx="23">
                  <c:v>494.6</c:v>
                </c:pt>
                <c:pt idx="24">
                  <c:v>2353.23</c:v>
                </c:pt>
              </c:numCache>
            </c:numRef>
          </c:xVal>
          <c:yVal>
            <c:numRef>
              <c:f>'графіки '!$G$92:$G$116</c:f>
              <c:numCache>
                <c:formatCode>#,##0.0_ ;[Red]\-#,##0.0\ </c:formatCode>
                <c:ptCount val="25"/>
                <c:pt idx="0">
                  <c:v>22</c:v>
                </c:pt>
                <c:pt idx="1">
                  <c:v>15</c:v>
                </c:pt>
                <c:pt idx="2">
                  <c:v>43.5</c:v>
                </c:pt>
                <c:pt idx="3">
                  <c:v>45.1</c:v>
                </c:pt>
                <c:pt idx="4">
                  <c:v>17.399999999999999</c:v>
                </c:pt>
                <c:pt idx="5">
                  <c:v>12.9</c:v>
                </c:pt>
                <c:pt idx="6">
                  <c:v>18.2</c:v>
                </c:pt>
                <c:pt idx="7">
                  <c:v>19.2</c:v>
                </c:pt>
                <c:pt idx="8">
                  <c:v>19.399999999999999</c:v>
                </c:pt>
                <c:pt idx="9">
                  <c:v>11.4</c:v>
                </c:pt>
                <c:pt idx="10">
                  <c:v>16.5</c:v>
                </c:pt>
                <c:pt idx="11">
                  <c:v>25.9</c:v>
                </c:pt>
                <c:pt idx="12">
                  <c:v>11</c:v>
                </c:pt>
                <c:pt idx="13">
                  <c:v>29.8</c:v>
                </c:pt>
                <c:pt idx="14">
                  <c:v>20</c:v>
                </c:pt>
                <c:pt idx="15">
                  <c:v>13.3</c:v>
                </c:pt>
                <c:pt idx="16">
                  <c:v>14.9</c:v>
                </c:pt>
                <c:pt idx="17">
                  <c:v>14.8</c:v>
                </c:pt>
                <c:pt idx="18">
                  <c:v>30.8</c:v>
                </c:pt>
                <c:pt idx="19">
                  <c:v>13.7</c:v>
                </c:pt>
                <c:pt idx="20">
                  <c:v>15.8</c:v>
                </c:pt>
                <c:pt idx="21">
                  <c:v>14.2</c:v>
                </c:pt>
                <c:pt idx="22">
                  <c:v>8</c:v>
                </c:pt>
                <c:pt idx="23">
                  <c:v>14.2</c:v>
                </c:pt>
                <c:pt idx="24">
                  <c:v>44.1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335808"/>
        <c:axId val="127223296"/>
      </c:scatterChart>
      <c:valAx>
        <c:axId val="12733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223296"/>
        <c:crosses val="autoZero"/>
        <c:crossBetween val="midCat"/>
      </c:valAx>
      <c:valAx>
        <c:axId val="1272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33580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адміністативних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09283290945696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'!$C$120</c:f>
                  <c:strCache>
                    <c:ptCount val="1"/>
                    <c:pt idx="0">
                      <c:v>Вінницький апеляційний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'!$C$121</c:f>
                  <c:strCache>
                    <c:ptCount val="1"/>
                    <c:pt idx="0">
                      <c:v>Дніпропетровський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'!$C$122</c:f>
                  <c:strCache>
                    <c:ptCount val="1"/>
                    <c:pt idx="0">
                      <c:v>Донецький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'!$C$123</c:f>
                  <c:strCache>
                    <c:ptCount val="1"/>
                    <c:pt idx="0">
                      <c:v>Житомирський апеляційний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'!$C$124</c:f>
                  <c:strCache>
                    <c:ptCount val="1"/>
                    <c:pt idx="0">
                      <c:v>Київський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'!$C$125</c:f>
                  <c:strCache>
                    <c:ptCount val="1"/>
                    <c:pt idx="0">
                      <c:v>Львівський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'!$C$126</c:f>
                  <c:strCache>
                    <c:ptCount val="1"/>
                    <c:pt idx="0">
                      <c:v>Одеський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'!$C$127</c:f>
                  <c:strCache>
                    <c:ptCount val="1"/>
                    <c:pt idx="0">
                      <c:v>Харківський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'!$F$120:$F$127</c:f>
              <c:numCache>
                <c:formatCode>#,##0.0_ ;[Red]\-#,##0.0\ </c:formatCode>
                <c:ptCount val="8"/>
                <c:pt idx="0">
                  <c:v>1727.45</c:v>
                </c:pt>
                <c:pt idx="1">
                  <c:v>3875.55</c:v>
                </c:pt>
                <c:pt idx="2">
                  <c:v>1605.77</c:v>
                </c:pt>
                <c:pt idx="3">
                  <c:v>1524.44</c:v>
                </c:pt>
                <c:pt idx="4">
                  <c:v>6802.76</c:v>
                </c:pt>
                <c:pt idx="5">
                  <c:v>3874.08</c:v>
                </c:pt>
                <c:pt idx="6">
                  <c:v>2724.39</c:v>
                </c:pt>
                <c:pt idx="7">
                  <c:v>3201.96</c:v>
                </c:pt>
              </c:numCache>
            </c:numRef>
          </c:xVal>
          <c:yVal>
            <c:numRef>
              <c:f>'графіки '!$G$120:$G$127</c:f>
              <c:numCache>
                <c:formatCode>#,##0.0_ ;[Red]\-#,##0.0\ </c:formatCode>
                <c:ptCount val="8"/>
                <c:pt idx="0">
                  <c:v>17.8</c:v>
                </c:pt>
                <c:pt idx="1">
                  <c:v>30.7</c:v>
                </c:pt>
                <c:pt idx="2">
                  <c:v>12.7</c:v>
                </c:pt>
                <c:pt idx="3">
                  <c:v>8.9</c:v>
                </c:pt>
                <c:pt idx="4">
                  <c:v>45.5</c:v>
                </c:pt>
                <c:pt idx="5">
                  <c:v>29.4</c:v>
                </c:pt>
                <c:pt idx="6">
                  <c:v>34</c:v>
                </c:pt>
                <c:pt idx="7">
                  <c:v>46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350272"/>
        <c:axId val="127352192"/>
      </c:scatterChart>
      <c:valAx>
        <c:axId val="12735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352192"/>
        <c:crosses val="autoZero"/>
        <c:crossBetween val="midCat"/>
      </c:valAx>
      <c:valAx>
        <c:axId val="12735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35027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Вінницької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'!$C$143</c:f>
                  <c:strCache>
                    <c:ptCount val="1"/>
                    <c:pt idx="0">
                      <c:v>Барський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'!$C$144</c:f>
                  <c:strCache>
                    <c:ptCount val="1"/>
                    <c:pt idx="0">
                      <c:v>Бершадський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'!$C$145</c:f>
                  <c:strCache>
                    <c:ptCount val="1"/>
                    <c:pt idx="0">
                      <c:v>Вінницький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'!$C$146</c:f>
                  <c:strCache>
                    <c:ptCount val="1"/>
                    <c:pt idx="0">
                      <c:v>Вінницький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'!$C$147</c:f>
                  <c:strCache>
                    <c:ptCount val="1"/>
                    <c:pt idx="0">
                      <c:v>Гайсинський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'!$C$148</c:f>
                  <c:strCache>
                    <c:ptCount val="1"/>
                    <c:pt idx="0">
                      <c:v>Жмеринський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'!$C$149</c:f>
                  <c:strCache>
                    <c:ptCount val="1"/>
                    <c:pt idx="0">
                      <c:v>Іллінецький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'!$C$150</c:f>
                  <c:strCache>
                    <c:ptCount val="1"/>
                    <c:pt idx="0">
                      <c:v>Калинівський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'!$C$151</c:f>
                  <c:strCache>
                    <c:ptCount val="1"/>
                    <c:pt idx="0">
                      <c:v>Козятинський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'!$C$152</c:f>
                  <c:strCache>
                    <c:ptCount val="1"/>
                    <c:pt idx="0">
                      <c:v>Крижопільський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'!$C$153</c:f>
                  <c:strCache>
                    <c:ptCount val="1"/>
                    <c:pt idx="0">
                      <c:v>Ладижинський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'!$C$154</c:f>
                  <c:strCache>
                    <c:ptCount val="1"/>
                    <c:pt idx="0">
                      <c:v>Липовецький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'!$C$155</c:f>
                  <c:strCache>
                    <c:ptCount val="1"/>
                    <c:pt idx="0">
                      <c:v>Літинський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'!$C$156</c:f>
                  <c:strCache>
                    <c:ptCount val="1"/>
                    <c:pt idx="0">
                      <c:v>Могилів-Подільський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'!$C$157</c:f>
                  <c:strCache>
                    <c:ptCount val="1"/>
                    <c:pt idx="0">
                      <c:v>Мурованокуриловецький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'!$C$158</c:f>
                  <c:strCache>
                    <c:ptCount val="1"/>
                    <c:pt idx="0">
                      <c:v>Немирівський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'!$C$159</c:f>
                  <c:strCache>
                    <c:ptCount val="1"/>
                    <c:pt idx="0">
                      <c:v>Оратівський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'!$C$160</c:f>
                  <c:strCache>
                    <c:ptCount val="1"/>
                    <c:pt idx="0">
                      <c:v>Піщанський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'!$C$161</c:f>
                  <c:strCache>
                    <c:ptCount val="1"/>
                    <c:pt idx="0">
                      <c:v>Погребищенський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'!$C$162</c:f>
                  <c:strCache>
                    <c:ptCount val="1"/>
                    <c:pt idx="0">
                      <c:v>Теплицький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'!$C$163</c:f>
                  <c:strCache>
                    <c:ptCount val="1"/>
                    <c:pt idx="0">
                      <c:v>Тиврівський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'!$C$164</c:f>
                  <c:strCache>
                    <c:ptCount val="1"/>
                    <c:pt idx="0">
                      <c:v>Томашпільський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'!$C$165</c:f>
                  <c:strCache>
                    <c:ptCount val="1"/>
                    <c:pt idx="0">
                      <c:v>Тростянецький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'!$C$166</c:f>
                  <c:strCache>
                    <c:ptCount val="1"/>
                    <c:pt idx="0">
                      <c:v>Тульчинський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'!$C$167</c:f>
                  <c:strCache>
                    <c:ptCount val="1"/>
                    <c:pt idx="0">
                      <c:v>Хмільницький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'!$C$168</c:f>
                  <c:strCache>
                    <c:ptCount val="1"/>
                    <c:pt idx="0">
                      <c:v>Чернівецький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'!$C$169</c:f>
                  <c:strCache>
                    <c:ptCount val="1"/>
                    <c:pt idx="0">
                      <c:v>Чечельницький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'!$C$170</c:f>
                  <c:strCache>
                    <c:ptCount val="1"/>
                    <c:pt idx="0">
                      <c:v>Шаргородський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'!$C$171</c:f>
                  <c:strCache>
                    <c:ptCount val="1"/>
                    <c:pt idx="0">
                      <c:v>Ямпільський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'!$F$143:$F$171</c:f>
              <c:numCache>
                <c:formatCode>#,##0_ ;[Red]\-#,##0\ </c:formatCode>
                <c:ptCount val="29"/>
                <c:pt idx="0">
                  <c:v>243.24</c:v>
                </c:pt>
                <c:pt idx="1">
                  <c:v>346.89</c:v>
                </c:pt>
                <c:pt idx="2">
                  <c:v>2791.46</c:v>
                </c:pt>
                <c:pt idx="3">
                  <c:v>289.56</c:v>
                </c:pt>
                <c:pt idx="4">
                  <c:v>656.9</c:v>
                </c:pt>
                <c:pt idx="5">
                  <c:v>366.27</c:v>
                </c:pt>
                <c:pt idx="6">
                  <c:v>258.08</c:v>
                </c:pt>
                <c:pt idx="7">
                  <c:v>449.39</c:v>
                </c:pt>
                <c:pt idx="8">
                  <c:v>404.95</c:v>
                </c:pt>
                <c:pt idx="9">
                  <c:v>162.97</c:v>
                </c:pt>
                <c:pt idx="10">
                  <c:v>189.5</c:v>
                </c:pt>
                <c:pt idx="11">
                  <c:v>248.42</c:v>
                </c:pt>
                <c:pt idx="12">
                  <c:v>364.29</c:v>
                </c:pt>
                <c:pt idx="13">
                  <c:v>298.60000000000002</c:v>
                </c:pt>
                <c:pt idx="14">
                  <c:v>128.26</c:v>
                </c:pt>
                <c:pt idx="15">
                  <c:v>392.08</c:v>
                </c:pt>
                <c:pt idx="16">
                  <c:v>100.27</c:v>
                </c:pt>
                <c:pt idx="17">
                  <c:v>76.08</c:v>
                </c:pt>
                <c:pt idx="18">
                  <c:v>246.85</c:v>
                </c:pt>
                <c:pt idx="19">
                  <c:v>100.66</c:v>
                </c:pt>
                <c:pt idx="20">
                  <c:v>229.22</c:v>
                </c:pt>
                <c:pt idx="21">
                  <c:v>139.38</c:v>
                </c:pt>
                <c:pt idx="22">
                  <c:v>160.97999999999999</c:v>
                </c:pt>
                <c:pt idx="23">
                  <c:v>233.35</c:v>
                </c:pt>
                <c:pt idx="24">
                  <c:v>344.84</c:v>
                </c:pt>
                <c:pt idx="25">
                  <c:v>91.95</c:v>
                </c:pt>
                <c:pt idx="26">
                  <c:v>94.54</c:v>
                </c:pt>
                <c:pt idx="27">
                  <c:v>177.69</c:v>
                </c:pt>
                <c:pt idx="28">
                  <c:v>210.03</c:v>
                </c:pt>
              </c:numCache>
            </c:numRef>
          </c:xVal>
          <c:yVal>
            <c:numRef>
              <c:f>'графіки '!$G$143:$G$171</c:f>
              <c:numCache>
                <c:formatCode>#,##0.0_ ;[Red]\-#,##0.0\ </c:formatCode>
                <c:ptCount val="29"/>
                <c:pt idx="0">
                  <c:v>2.8</c:v>
                </c:pt>
                <c:pt idx="1">
                  <c:v>4</c:v>
                </c:pt>
                <c:pt idx="2">
                  <c:v>37.700000000000003</c:v>
                </c:pt>
                <c:pt idx="3">
                  <c:v>4.5</c:v>
                </c:pt>
                <c:pt idx="4">
                  <c:v>3.8</c:v>
                </c:pt>
                <c:pt idx="5">
                  <c:v>5.9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1.9</c:v>
                </c:pt>
                <c:pt idx="13">
                  <c:v>4.0999999999999996</c:v>
                </c:pt>
                <c:pt idx="14">
                  <c:v>1.9</c:v>
                </c:pt>
                <c:pt idx="15">
                  <c:v>3.8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0.9</c:v>
                </c:pt>
                <c:pt idx="20">
                  <c:v>2.9</c:v>
                </c:pt>
                <c:pt idx="21">
                  <c:v>2</c:v>
                </c:pt>
                <c:pt idx="22">
                  <c:v>1</c:v>
                </c:pt>
                <c:pt idx="23">
                  <c:v>2.2000000000000002</c:v>
                </c:pt>
                <c:pt idx="24">
                  <c:v>4.9000000000000004</c:v>
                </c:pt>
                <c:pt idx="25">
                  <c:v>2.9</c:v>
                </c:pt>
                <c:pt idx="26">
                  <c:v>1</c:v>
                </c:pt>
                <c:pt idx="27">
                  <c:v>4</c:v>
                </c:pt>
                <c:pt idx="28">
                  <c:v>2.9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483904"/>
        <c:axId val="127485824"/>
      </c:scatterChart>
      <c:valAx>
        <c:axId val="127483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485824"/>
        <c:crosses val="autoZero"/>
        <c:crossBetween val="midCat"/>
      </c:valAx>
      <c:valAx>
        <c:axId val="12748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48390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600"/>
              <a:t>Рейтинги </a:t>
            </a:r>
            <a:r>
              <a:rPr lang="uk-UA" sz="1600" u="sng"/>
              <a:t>місцевих</a:t>
            </a:r>
            <a:r>
              <a:rPr lang="uk-UA" sz="1600" u="sng" baseline="0"/>
              <a:t> господарських </a:t>
            </a:r>
            <a:r>
              <a:rPr lang="uk-UA" sz="1600" u="sng"/>
              <a:t>судів</a:t>
            </a:r>
            <a:r>
              <a:rPr lang="uk-UA" sz="1600"/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094190974347E-2"/>
          <c:y val="0.10138213791624243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'!$C$37</c:f>
                  <c:strCache>
                    <c:ptCount val="1"/>
                    <c:pt idx="0">
                      <c:v>Господарський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'!$C$38</c:f>
                  <c:strCache>
                    <c:ptCount val="1"/>
                    <c:pt idx="0">
                      <c:v>Господарський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'!$C$39</c:f>
                  <c:strCache>
                    <c:ptCount val="1"/>
                    <c:pt idx="0">
                      <c:v>Господарський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'!$C$40</c:f>
                  <c:strCache>
                    <c:ptCount val="1"/>
                    <c:pt idx="0">
                      <c:v>Господарський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'!$C$41</c:f>
                  <c:strCache>
                    <c:ptCount val="1"/>
                    <c:pt idx="0">
                      <c:v>Господарський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'!$C$42</c:f>
                  <c:strCache>
                    <c:ptCount val="1"/>
                    <c:pt idx="0">
                      <c:v>Господарський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'!$C$43</c:f>
                  <c:strCache>
                    <c:ptCount val="1"/>
                    <c:pt idx="0">
                      <c:v>Господарський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'!$C$44</c:f>
                  <c:strCache>
                    <c:ptCount val="1"/>
                    <c:pt idx="0">
                      <c:v>Господарський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'!$C$45</c:f>
                  <c:strCache>
                    <c:ptCount val="1"/>
                    <c:pt idx="0">
                      <c:v>Господарський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'!$C$46</c:f>
                  <c:strCache>
                    <c:ptCount val="1"/>
                    <c:pt idx="0">
                      <c:v>Господарський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'!$C$47</c:f>
                  <c:strCache>
                    <c:ptCount val="1"/>
                    <c:pt idx="0">
                      <c:v>Господарський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'!$C$48</c:f>
                  <c:strCache>
                    <c:ptCount val="1"/>
                    <c:pt idx="0">
                      <c:v>Господарський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'!$C$49</c:f>
                  <c:strCache>
                    <c:ptCount val="1"/>
                    <c:pt idx="0">
                      <c:v>Господарський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'!$C$50</c:f>
                  <c:strCache>
                    <c:ptCount val="1"/>
                    <c:pt idx="0">
                      <c:v>Господарський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'!$C$51</c:f>
                  <c:strCache>
                    <c:ptCount val="1"/>
                    <c:pt idx="0">
                      <c:v>Господарський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'!$C$52</c:f>
                  <c:strCache>
                    <c:ptCount val="1"/>
                    <c:pt idx="0">
                      <c:v>Господарський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'!$C$53</c:f>
                  <c:strCache>
                    <c:ptCount val="1"/>
                    <c:pt idx="0">
                      <c:v>Господарський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'!$C$54</c:f>
                  <c:strCache>
                    <c:ptCount val="1"/>
                    <c:pt idx="0">
                      <c:v>Господарський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'!$C$55</c:f>
                  <c:strCache>
                    <c:ptCount val="1"/>
                    <c:pt idx="0">
                      <c:v>Господарський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'!$C$56</c:f>
                  <c:strCache>
                    <c:ptCount val="1"/>
                    <c:pt idx="0">
                      <c:v>Господарський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'!$C$57</c:f>
                  <c:strCache>
                    <c:ptCount val="1"/>
                    <c:pt idx="0">
                      <c:v>Господарський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'!$C$58</c:f>
                  <c:strCache>
                    <c:ptCount val="1"/>
                    <c:pt idx="0">
                      <c:v>Господарський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'!$C$59</c:f>
                  <c:strCache>
                    <c:ptCount val="1"/>
                    <c:pt idx="0">
                      <c:v>Господарський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'!$C$60</c:f>
                  <c:strCache>
                    <c:ptCount val="1"/>
                    <c:pt idx="0">
                      <c:v>Господарський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'!$C$61</c:f>
                  <c:strCache>
                    <c:ptCount val="1"/>
                    <c:pt idx="0">
                      <c:v>Господарський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'!$H$37:$H$61</c:f>
              <c:numCache>
                <c:formatCode>0%</c:formatCode>
                <c:ptCount val="25"/>
                <c:pt idx="0">
                  <c:v>-1.31</c:v>
                </c:pt>
                <c:pt idx="1">
                  <c:v>-1.0699999999999998</c:v>
                </c:pt>
                <c:pt idx="2">
                  <c:v>-0.21999999999999997</c:v>
                </c:pt>
                <c:pt idx="3">
                  <c:v>-0.46000000000000008</c:v>
                </c:pt>
                <c:pt idx="4">
                  <c:v>-1.29</c:v>
                </c:pt>
                <c:pt idx="5">
                  <c:v>-1.5299999999999998</c:v>
                </c:pt>
                <c:pt idx="6">
                  <c:v>-0.67</c:v>
                </c:pt>
                <c:pt idx="7">
                  <c:v>-1.74</c:v>
                </c:pt>
                <c:pt idx="8">
                  <c:v>-0.25</c:v>
                </c:pt>
                <c:pt idx="9">
                  <c:v>-1.29</c:v>
                </c:pt>
                <c:pt idx="10">
                  <c:v>-3.47</c:v>
                </c:pt>
                <c:pt idx="11">
                  <c:v>-1.31</c:v>
                </c:pt>
                <c:pt idx="12">
                  <c:v>-1.24</c:v>
                </c:pt>
                <c:pt idx="13">
                  <c:v>1.92</c:v>
                </c:pt>
                <c:pt idx="14">
                  <c:v>-0.36</c:v>
                </c:pt>
                <c:pt idx="15">
                  <c:v>-1.08</c:v>
                </c:pt>
                <c:pt idx="16">
                  <c:v>-1.35</c:v>
                </c:pt>
                <c:pt idx="17">
                  <c:v>-0.99</c:v>
                </c:pt>
                <c:pt idx="18">
                  <c:v>-3.06</c:v>
                </c:pt>
                <c:pt idx="19">
                  <c:v>0</c:v>
                </c:pt>
                <c:pt idx="20">
                  <c:v>-0.91</c:v>
                </c:pt>
                <c:pt idx="21">
                  <c:v>-1.58</c:v>
                </c:pt>
                <c:pt idx="22">
                  <c:v>-0.69</c:v>
                </c:pt>
                <c:pt idx="23">
                  <c:v>-2.14</c:v>
                </c:pt>
                <c:pt idx="24">
                  <c:v>-2.14</c:v>
                </c:pt>
              </c:numCache>
            </c:numRef>
          </c:xVal>
          <c:yVal>
            <c:numRef>
              <c:f>'графіки '!$I$37:$I$61</c:f>
              <c:numCache>
                <c:formatCode>0%</c:formatCode>
                <c:ptCount val="25"/>
                <c:pt idx="0">
                  <c:v>-1.76</c:v>
                </c:pt>
                <c:pt idx="1">
                  <c:v>-1.31</c:v>
                </c:pt>
                <c:pt idx="2">
                  <c:v>0.43999999999999995</c:v>
                </c:pt>
                <c:pt idx="3">
                  <c:v>-4.0299999999999994</c:v>
                </c:pt>
                <c:pt idx="4">
                  <c:v>-4.9000000000000004</c:v>
                </c:pt>
                <c:pt idx="5">
                  <c:v>-2.66</c:v>
                </c:pt>
                <c:pt idx="6">
                  <c:v>-0.53</c:v>
                </c:pt>
                <c:pt idx="7">
                  <c:v>-7.46</c:v>
                </c:pt>
                <c:pt idx="8">
                  <c:v>0.38</c:v>
                </c:pt>
                <c:pt idx="9">
                  <c:v>-10.42</c:v>
                </c:pt>
                <c:pt idx="10">
                  <c:v>-2.62</c:v>
                </c:pt>
                <c:pt idx="11">
                  <c:v>0.32000000000000006</c:v>
                </c:pt>
                <c:pt idx="12">
                  <c:v>-5.6000000000000005</c:v>
                </c:pt>
                <c:pt idx="13">
                  <c:v>0.63</c:v>
                </c:pt>
                <c:pt idx="14">
                  <c:v>-10.33</c:v>
                </c:pt>
                <c:pt idx="15">
                  <c:v>-4.58</c:v>
                </c:pt>
                <c:pt idx="16">
                  <c:v>-2.92</c:v>
                </c:pt>
                <c:pt idx="17">
                  <c:v>-0.83</c:v>
                </c:pt>
                <c:pt idx="18">
                  <c:v>-3.0700000000000003</c:v>
                </c:pt>
                <c:pt idx="19">
                  <c:v>0.53</c:v>
                </c:pt>
                <c:pt idx="20">
                  <c:v>-5.95</c:v>
                </c:pt>
                <c:pt idx="21">
                  <c:v>-1.3900000000000001</c:v>
                </c:pt>
                <c:pt idx="22">
                  <c:v>-0.60000000000000009</c:v>
                </c:pt>
                <c:pt idx="23">
                  <c:v>-5.33</c:v>
                </c:pt>
                <c:pt idx="24">
                  <c:v>-0.65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549760"/>
        <c:axId val="122551680"/>
      </c:scatterChart>
      <c:valAx>
        <c:axId val="1225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551680"/>
        <c:crosses val="autoZero"/>
        <c:crossBetween val="midCat"/>
      </c:valAx>
      <c:valAx>
        <c:axId val="1225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54976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місцевими адміністративними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'!$C$92</c:f>
                  <c:strCache>
                    <c:ptCount val="1"/>
                    <c:pt idx="0">
                      <c:v>Вінницький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'!$C$93</c:f>
                  <c:strCache>
                    <c:ptCount val="1"/>
                    <c:pt idx="0">
                      <c:v>Волинський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'!$C$94</c:f>
                  <c:strCache>
                    <c:ptCount val="1"/>
                    <c:pt idx="0">
                      <c:v>Дніпропетровський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'!$C$95</c:f>
                  <c:strCache>
                    <c:ptCount val="1"/>
                    <c:pt idx="0">
                      <c:v>Донецький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'!$C$96</c:f>
                  <c:strCache>
                    <c:ptCount val="1"/>
                    <c:pt idx="0">
                      <c:v>Житомирський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'!$C$97</c:f>
                  <c:strCache>
                    <c:ptCount val="1"/>
                    <c:pt idx="0">
                      <c:v>Закарпатський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'!$C$98</c:f>
                  <c:strCache>
                    <c:ptCount val="1"/>
                    <c:pt idx="0">
                      <c:v>Запорізький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'!$C$99</c:f>
                  <c:strCache>
                    <c:ptCount val="1"/>
                    <c:pt idx="0">
                      <c:v>Івано-Франківський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'!$C$100</c:f>
                  <c:strCache>
                    <c:ptCount val="1"/>
                    <c:pt idx="0">
                      <c:v>Київський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'!$C$101</c:f>
                  <c:strCache>
                    <c:ptCount val="1"/>
                    <c:pt idx="0">
                      <c:v>Кіровоградський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'!$C$102</c:f>
                  <c:strCache>
                    <c:ptCount val="1"/>
                    <c:pt idx="0">
                      <c:v>Луганський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'!$C$103</c:f>
                  <c:strCache>
                    <c:ptCount val="1"/>
                    <c:pt idx="0">
                      <c:v>Львівський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'!$C$104</c:f>
                  <c:strCache>
                    <c:ptCount val="1"/>
                    <c:pt idx="0">
                      <c:v>Миколаївський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'!$C$105</c:f>
                  <c:strCache>
                    <c:ptCount val="1"/>
                    <c:pt idx="0">
                      <c:v>Одеський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'!$C$106</c:f>
                  <c:strCache>
                    <c:ptCount val="1"/>
                    <c:pt idx="0">
                      <c:v>Окружний адміністративний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'!$C$107</c:f>
                  <c:strCache>
                    <c:ptCount val="1"/>
                    <c:pt idx="0">
                      <c:v>Полтавський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'!$C$108</c:f>
                  <c:strCache>
                    <c:ptCount val="1"/>
                    <c:pt idx="0">
                      <c:v>Рівненський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'!$C$109</c:f>
                  <c:strCache>
                    <c:ptCount val="1"/>
                    <c:pt idx="0">
                      <c:v>Сумський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'!$C$110</c:f>
                  <c:strCache>
                    <c:ptCount val="1"/>
                    <c:pt idx="0">
                      <c:v>Тернопільський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'!$C$111</c:f>
                  <c:strCache>
                    <c:ptCount val="1"/>
                    <c:pt idx="0">
                      <c:v>Харківський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'!$C$112</c:f>
                  <c:strCache>
                    <c:ptCount val="1"/>
                    <c:pt idx="0">
                      <c:v>Херсонський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'!$C$113</c:f>
                  <c:strCache>
                    <c:ptCount val="1"/>
                    <c:pt idx="0">
                      <c:v>Хмельницький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'!$C$114</c:f>
                  <c:strCache>
                    <c:ptCount val="1"/>
                    <c:pt idx="0">
                      <c:v>Черкаський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'!$C$115</c:f>
                  <c:strCache>
                    <c:ptCount val="1"/>
                    <c:pt idx="0">
                      <c:v>Чернівецький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'!$C$116</c:f>
                  <c:strCache>
                    <c:ptCount val="1"/>
                    <c:pt idx="0">
                      <c:v>Чернігівський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'!$F$92:$F$116</c:f>
              <c:numCache>
                <c:formatCode>#,##0.0_ ;[Red]\-#,##0.0\ </c:formatCode>
                <c:ptCount val="25"/>
                <c:pt idx="0">
                  <c:v>1868.69</c:v>
                </c:pt>
                <c:pt idx="1">
                  <c:v>1333.49</c:v>
                </c:pt>
                <c:pt idx="2">
                  <c:v>7444.98</c:v>
                </c:pt>
                <c:pt idx="3">
                  <c:v>3825.6</c:v>
                </c:pt>
                <c:pt idx="4">
                  <c:v>3061.43</c:v>
                </c:pt>
                <c:pt idx="5">
                  <c:v>757.3</c:v>
                </c:pt>
                <c:pt idx="6">
                  <c:v>2426.7800000000002</c:v>
                </c:pt>
                <c:pt idx="7">
                  <c:v>1005.86</c:v>
                </c:pt>
                <c:pt idx="8">
                  <c:v>2523.4499999999998</c:v>
                </c:pt>
                <c:pt idx="9">
                  <c:v>2623.85</c:v>
                </c:pt>
                <c:pt idx="10">
                  <c:v>1644.83</c:v>
                </c:pt>
                <c:pt idx="11">
                  <c:v>5622.47</c:v>
                </c:pt>
                <c:pt idx="12">
                  <c:v>2150.9499999999998</c:v>
                </c:pt>
                <c:pt idx="13">
                  <c:v>3317.32</c:v>
                </c:pt>
                <c:pt idx="14">
                  <c:v>10923.38</c:v>
                </c:pt>
                <c:pt idx="15">
                  <c:v>1992.57</c:v>
                </c:pt>
                <c:pt idx="16">
                  <c:v>1622</c:v>
                </c:pt>
                <c:pt idx="17">
                  <c:v>2078.6</c:v>
                </c:pt>
                <c:pt idx="18">
                  <c:v>1276.45</c:v>
                </c:pt>
                <c:pt idx="19">
                  <c:v>5918.84</c:v>
                </c:pt>
                <c:pt idx="20">
                  <c:v>1928.62</c:v>
                </c:pt>
                <c:pt idx="21">
                  <c:v>2158.1799999999998</c:v>
                </c:pt>
                <c:pt idx="22">
                  <c:v>2445.86</c:v>
                </c:pt>
                <c:pt idx="23">
                  <c:v>494.6</c:v>
                </c:pt>
                <c:pt idx="24">
                  <c:v>2353.23</c:v>
                </c:pt>
              </c:numCache>
            </c:numRef>
          </c:xVal>
          <c:yVal>
            <c:numRef>
              <c:f>'графіки '!$E$92:$E$116</c:f>
              <c:numCache>
                <c:formatCode>#,##0.0_ ;[Red]\-#,##0.0\ </c:formatCode>
                <c:ptCount val="25"/>
                <c:pt idx="0">
                  <c:v>12208.7</c:v>
                </c:pt>
                <c:pt idx="1">
                  <c:v>9623.1</c:v>
                </c:pt>
                <c:pt idx="2">
                  <c:v>28016.5</c:v>
                </c:pt>
                <c:pt idx="3">
                  <c:v>21103.7</c:v>
                </c:pt>
                <c:pt idx="4">
                  <c:v>10812.7</c:v>
                </c:pt>
                <c:pt idx="5">
                  <c:v>7841.3</c:v>
                </c:pt>
                <c:pt idx="6">
                  <c:v>10920.2</c:v>
                </c:pt>
                <c:pt idx="7">
                  <c:v>11703</c:v>
                </c:pt>
                <c:pt idx="8">
                  <c:v>13253.1</c:v>
                </c:pt>
                <c:pt idx="9">
                  <c:v>7989.7</c:v>
                </c:pt>
                <c:pt idx="10">
                  <c:v>10636.7</c:v>
                </c:pt>
                <c:pt idx="11">
                  <c:v>15205.8</c:v>
                </c:pt>
                <c:pt idx="12">
                  <c:v>8367.4</c:v>
                </c:pt>
                <c:pt idx="13">
                  <c:v>18259.3</c:v>
                </c:pt>
                <c:pt idx="14">
                  <c:v>27341.3</c:v>
                </c:pt>
                <c:pt idx="15">
                  <c:v>11657.4</c:v>
                </c:pt>
                <c:pt idx="16">
                  <c:v>8122.1</c:v>
                </c:pt>
                <c:pt idx="17">
                  <c:v>9336.7000000000007</c:v>
                </c:pt>
                <c:pt idx="18">
                  <c:v>8213.9</c:v>
                </c:pt>
                <c:pt idx="19">
                  <c:v>23363.8</c:v>
                </c:pt>
                <c:pt idx="20">
                  <c:v>8402.7000000000007</c:v>
                </c:pt>
                <c:pt idx="21">
                  <c:v>10599.2</c:v>
                </c:pt>
                <c:pt idx="22">
                  <c:v>9471.2000000000007</c:v>
                </c:pt>
                <c:pt idx="23">
                  <c:v>6104.5</c:v>
                </c:pt>
                <c:pt idx="24">
                  <c:v>8494.1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087360"/>
        <c:axId val="127089280"/>
      </c:scatterChart>
      <c:valAx>
        <c:axId val="12708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089280"/>
        <c:crosses val="autoZero"/>
        <c:crossBetween val="midCat"/>
      </c:valAx>
      <c:valAx>
        <c:axId val="12708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08736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апеляційними адміністративними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'!$C$120</c:f>
                  <c:strCache>
                    <c:ptCount val="1"/>
                    <c:pt idx="0">
                      <c:v>Вінницький апеляційний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'!$C$121</c:f>
                  <c:strCache>
                    <c:ptCount val="1"/>
                    <c:pt idx="0">
                      <c:v>Дніпропетровський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'!$C$122</c:f>
                  <c:strCache>
                    <c:ptCount val="1"/>
                    <c:pt idx="0">
                      <c:v>Донецький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'!$C$123</c:f>
                  <c:strCache>
                    <c:ptCount val="1"/>
                    <c:pt idx="0">
                      <c:v>Житомирський апеляційний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'!$C$124</c:f>
                  <c:strCache>
                    <c:ptCount val="1"/>
                    <c:pt idx="0">
                      <c:v>Київський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'!$C$125</c:f>
                  <c:strCache>
                    <c:ptCount val="1"/>
                    <c:pt idx="0">
                      <c:v>Львівський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'!$C$126</c:f>
                  <c:strCache>
                    <c:ptCount val="1"/>
                    <c:pt idx="0">
                      <c:v>Одеський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'!$C$127</c:f>
                  <c:strCache>
                    <c:ptCount val="1"/>
                    <c:pt idx="0">
                      <c:v>Харківський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'!$F$120:$F$128</c:f>
              <c:numCache>
                <c:formatCode>#,##0.0_ ;[Red]\-#,##0.0\ </c:formatCode>
                <c:ptCount val="9"/>
                <c:pt idx="0">
                  <c:v>1727.45</c:v>
                </c:pt>
                <c:pt idx="1">
                  <c:v>3875.55</c:v>
                </c:pt>
                <c:pt idx="2">
                  <c:v>1605.77</c:v>
                </c:pt>
                <c:pt idx="3">
                  <c:v>1524.44</c:v>
                </c:pt>
                <c:pt idx="4">
                  <c:v>6802.76</c:v>
                </c:pt>
                <c:pt idx="5">
                  <c:v>3874.08</c:v>
                </c:pt>
                <c:pt idx="6">
                  <c:v>2724.39</c:v>
                </c:pt>
                <c:pt idx="7">
                  <c:v>3201.96</c:v>
                </c:pt>
              </c:numCache>
            </c:numRef>
          </c:xVal>
          <c:yVal>
            <c:numRef>
              <c:f>'графіки '!$E$120:$E$127</c:f>
              <c:numCache>
                <c:formatCode>#,##0.0_ ;[Red]\-#,##0.0\ </c:formatCode>
                <c:ptCount val="8"/>
                <c:pt idx="0">
                  <c:v>16994.3</c:v>
                </c:pt>
                <c:pt idx="1">
                  <c:v>26616.3</c:v>
                </c:pt>
                <c:pt idx="2">
                  <c:v>12364.5</c:v>
                </c:pt>
                <c:pt idx="3">
                  <c:v>13456.1</c:v>
                </c:pt>
                <c:pt idx="4">
                  <c:v>57491.9</c:v>
                </c:pt>
                <c:pt idx="5">
                  <c:v>35588.9</c:v>
                </c:pt>
                <c:pt idx="6">
                  <c:v>23594.3</c:v>
                </c:pt>
                <c:pt idx="7">
                  <c:v>26496.6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138432"/>
        <c:axId val="127156992"/>
      </c:scatterChart>
      <c:valAx>
        <c:axId val="12713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156992"/>
        <c:crosses val="autoZero"/>
        <c:crossBetween val="midCat"/>
      </c:valAx>
      <c:valAx>
        <c:axId val="12715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13843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Вінницької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'!$C$143</c:f>
                  <c:strCache>
                    <c:ptCount val="1"/>
                    <c:pt idx="0">
                      <c:v>Барський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'!$C$144</c:f>
                  <c:strCache>
                    <c:ptCount val="1"/>
                    <c:pt idx="0">
                      <c:v>Бершадський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'!$C$145</c:f>
                  <c:strCache>
                    <c:ptCount val="1"/>
                    <c:pt idx="0">
                      <c:v>Вінницький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'!$C$146</c:f>
                  <c:strCache>
                    <c:ptCount val="1"/>
                    <c:pt idx="0">
                      <c:v>Вінницький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'!$C$147</c:f>
                  <c:strCache>
                    <c:ptCount val="1"/>
                    <c:pt idx="0">
                      <c:v>Гайсинський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'!$C$148</c:f>
                  <c:strCache>
                    <c:ptCount val="1"/>
                    <c:pt idx="0">
                      <c:v>Жмеринський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'!$C$149</c:f>
                  <c:strCache>
                    <c:ptCount val="1"/>
                    <c:pt idx="0">
                      <c:v>Іллінецький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'!$C$150</c:f>
                  <c:strCache>
                    <c:ptCount val="1"/>
                    <c:pt idx="0">
                      <c:v>Калинівський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'!$C$151</c:f>
                  <c:strCache>
                    <c:ptCount val="1"/>
                    <c:pt idx="0">
                      <c:v>Козятинський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'!$C$152</c:f>
                  <c:strCache>
                    <c:ptCount val="1"/>
                    <c:pt idx="0">
                      <c:v>Крижопільський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'!$C$153</c:f>
                  <c:strCache>
                    <c:ptCount val="1"/>
                    <c:pt idx="0">
                      <c:v>Ладижинський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'!$C$154</c:f>
                  <c:strCache>
                    <c:ptCount val="1"/>
                    <c:pt idx="0">
                      <c:v>Липовецький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'!$C$155</c:f>
                  <c:strCache>
                    <c:ptCount val="1"/>
                    <c:pt idx="0">
                      <c:v>Літинський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'!$C$156</c:f>
                  <c:strCache>
                    <c:ptCount val="1"/>
                    <c:pt idx="0">
                      <c:v>Могилів-Подільський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'!$C$157</c:f>
                  <c:strCache>
                    <c:ptCount val="1"/>
                    <c:pt idx="0">
                      <c:v>Мурованокуриловецький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'!$C$158</c:f>
                  <c:strCache>
                    <c:ptCount val="1"/>
                    <c:pt idx="0">
                      <c:v>Немирівський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'!$C$159</c:f>
                  <c:strCache>
                    <c:ptCount val="1"/>
                    <c:pt idx="0">
                      <c:v>Оратівський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'!$C$160</c:f>
                  <c:strCache>
                    <c:ptCount val="1"/>
                    <c:pt idx="0">
                      <c:v>Піщанський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'!$C$161</c:f>
                  <c:strCache>
                    <c:ptCount val="1"/>
                    <c:pt idx="0">
                      <c:v>Погребищенський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'!$C$162</c:f>
                  <c:strCache>
                    <c:ptCount val="1"/>
                    <c:pt idx="0">
                      <c:v>Теплицький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'!$C$163</c:f>
                  <c:strCache>
                    <c:ptCount val="1"/>
                    <c:pt idx="0">
                      <c:v>Тиврівський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'!$C$164</c:f>
                  <c:strCache>
                    <c:ptCount val="1"/>
                    <c:pt idx="0">
                      <c:v>Томашпільський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'!$C$165</c:f>
                  <c:strCache>
                    <c:ptCount val="1"/>
                    <c:pt idx="0">
                      <c:v>Тростянецький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'!$C$166</c:f>
                  <c:strCache>
                    <c:ptCount val="1"/>
                    <c:pt idx="0">
                      <c:v>Тульчинський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'!$C$167</c:f>
                  <c:strCache>
                    <c:ptCount val="1"/>
                    <c:pt idx="0">
                      <c:v>Хмільницький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'!$C$168</c:f>
                  <c:strCache>
                    <c:ptCount val="1"/>
                    <c:pt idx="0">
                      <c:v>Чернівецький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'!$C$169</c:f>
                  <c:strCache>
                    <c:ptCount val="1"/>
                    <c:pt idx="0">
                      <c:v>Чечельницький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'!$C$170</c:f>
                  <c:strCache>
                    <c:ptCount val="1"/>
                    <c:pt idx="0">
                      <c:v>Шаргородський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'!$C$171</c:f>
                  <c:strCache>
                    <c:ptCount val="1"/>
                    <c:pt idx="0">
                      <c:v>Ямпільський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'!$F$143:$F$171</c:f>
              <c:numCache>
                <c:formatCode>#,##0_ ;[Red]\-#,##0\ </c:formatCode>
                <c:ptCount val="29"/>
                <c:pt idx="0">
                  <c:v>243.24</c:v>
                </c:pt>
                <c:pt idx="1">
                  <c:v>346.89</c:v>
                </c:pt>
                <c:pt idx="2">
                  <c:v>2791.46</c:v>
                </c:pt>
                <c:pt idx="3">
                  <c:v>289.56</c:v>
                </c:pt>
                <c:pt idx="4">
                  <c:v>656.9</c:v>
                </c:pt>
                <c:pt idx="5">
                  <c:v>366.27</c:v>
                </c:pt>
                <c:pt idx="6">
                  <c:v>258.08</c:v>
                </c:pt>
                <c:pt idx="7">
                  <c:v>449.39</c:v>
                </c:pt>
                <c:pt idx="8">
                  <c:v>404.95</c:v>
                </c:pt>
                <c:pt idx="9">
                  <c:v>162.97</c:v>
                </c:pt>
                <c:pt idx="10">
                  <c:v>189.5</c:v>
                </c:pt>
                <c:pt idx="11">
                  <c:v>248.42</c:v>
                </c:pt>
                <c:pt idx="12">
                  <c:v>364.29</c:v>
                </c:pt>
                <c:pt idx="13">
                  <c:v>298.60000000000002</c:v>
                </c:pt>
                <c:pt idx="14">
                  <c:v>128.26</c:v>
                </c:pt>
                <c:pt idx="15">
                  <c:v>392.08</c:v>
                </c:pt>
                <c:pt idx="16">
                  <c:v>100.27</c:v>
                </c:pt>
                <c:pt idx="17">
                  <c:v>76.08</c:v>
                </c:pt>
                <c:pt idx="18">
                  <c:v>246.85</c:v>
                </c:pt>
                <c:pt idx="19">
                  <c:v>100.66</c:v>
                </c:pt>
                <c:pt idx="20">
                  <c:v>229.22</c:v>
                </c:pt>
                <c:pt idx="21">
                  <c:v>139.38</c:v>
                </c:pt>
                <c:pt idx="22">
                  <c:v>160.97999999999999</c:v>
                </c:pt>
                <c:pt idx="23">
                  <c:v>233.35</c:v>
                </c:pt>
                <c:pt idx="24">
                  <c:v>344.84</c:v>
                </c:pt>
                <c:pt idx="25">
                  <c:v>91.95</c:v>
                </c:pt>
                <c:pt idx="26">
                  <c:v>94.54</c:v>
                </c:pt>
                <c:pt idx="27">
                  <c:v>177.69</c:v>
                </c:pt>
                <c:pt idx="28">
                  <c:v>210.03</c:v>
                </c:pt>
              </c:numCache>
            </c:numRef>
          </c:xVal>
          <c:yVal>
            <c:numRef>
              <c:f>'графіки '!$E$143:$E$171</c:f>
              <c:numCache>
                <c:formatCode>#,##0.0_ ;[Red]\-#,##0.0\ </c:formatCode>
                <c:ptCount val="29"/>
                <c:pt idx="0">
                  <c:v>2262.1999999999998</c:v>
                </c:pt>
                <c:pt idx="1">
                  <c:v>2975.4</c:v>
                </c:pt>
                <c:pt idx="2">
                  <c:v>22682.400000000001</c:v>
                </c:pt>
                <c:pt idx="3">
                  <c:v>3619.7</c:v>
                </c:pt>
                <c:pt idx="4">
                  <c:v>3348.6</c:v>
                </c:pt>
                <c:pt idx="5">
                  <c:v>3841.3</c:v>
                </c:pt>
                <c:pt idx="6">
                  <c:v>2175.6999999999998</c:v>
                </c:pt>
                <c:pt idx="7">
                  <c:v>3268.7</c:v>
                </c:pt>
                <c:pt idx="8">
                  <c:v>3934.1</c:v>
                </c:pt>
                <c:pt idx="9">
                  <c:v>1629.9</c:v>
                </c:pt>
                <c:pt idx="10">
                  <c:v>2094.8000000000002</c:v>
                </c:pt>
                <c:pt idx="11">
                  <c:v>2219.4</c:v>
                </c:pt>
                <c:pt idx="12">
                  <c:v>1945.3</c:v>
                </c:pt>
                <c:pt idx="13">
                  <c:v>3409.6</c:v>
                </c:pt>
                <c:pt idx="14">
                  <c:v>1602.6</c:v>
                </c:pt>
                <c:pt idx="15">
                  <c:v>3141.5</c:v>
                </c:pt>
                <c:pt idx="16">
                  <c:v>1690.7</c:v>
                </c:pt>
                <c:pt idx="17">
                  <c:v>2012.4</c:v>
                </c:pt>
                <c:pt idx="18">
                  <c:v>2270.8000000000002</c:v>
                </c:pt>
                <c:pt idx="19">
                  <c:v>1699.2</c:v>
                </c:pt>
                <c:pt idx="20">
                  <c:v>2283.6999999999998</c:v>
                </c:pt>
                <c:pt idx="21">
                  <c:v>2181.4</c:v>
                </c:pt>
                <c:pt idx="22">
                  <c:v>1997.5</c:v>
                </c:pt>
                <c:pt idx="23">
                  <c:v>2559.1</c:v>
                </c:pt>
                <c:pt idx="24">
                  <c:v>3816.1</c:v>
                </c:pt>
                <c:pt idx="25">
                  <c:v>1907.9</c:v>
                </c:pt>
                <c:pt idx="26">
                  <c:v>1677.2</c:v>
                </c:pt>
                <c:pt idx="27">
                  <c:v>2866.3</c:v>
                </c:pt>
                <c:pt idx="28">
                  <c:v>2371.1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804544"/>
        <c:axId val="127806464"/>
      </c:scatterChart>
      <c:valAx>
        <c:axId val="12780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806464"/>
        <c:crosses val="autoZero"/>
        <c:crossBetween val="midCat"/>
      </c:valAx>
      <c:valAx>
        <c:axId val="1278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80454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Волинської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6459921960674"/>
          <c:y val="1.08850860607473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675286216652119E-2"/>
          <c:y val="0.13063570188432805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'!$C$173</c:f>
                  <c:strCache>
                    <c:ptCount val="1"/>
                    <c:pt idx="0">
                      <c:v>Володимир-Волинський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'!$C$174</c:f>
                  <c:strCache>
                    <c:ptCount val="1"/>
                    <c:pt idx="0">
                      <c:v>Горохівський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'!$C$175</c:f>
                  <c:strCache>
                    <c:ptCount val="1"/>
                    <c:pt idx="0">
                      <c:v>Іваничівський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'!$C$176</c:f>
                  <c:strCache>
                    <c:ptCount val="1"/>
                    <c:pt idx="0">
                      <c:v>Камінь-Каширський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'!$C$177</c:f>
                  <c:strCache>
                    <c:ptCount val="1"/>
                    <c:pt idx="0">
                      <c:v>Ківерцівський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'!$C$178</c:f>
                  <c:strCache>
                    <c:ptCount val="1"/>
                    <c:pt idx="0">
                      <c:v>Ковельський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'!$C$179</c:f>
                  <c:strCache>
                    <c:ptCount val="1"/>
                    <c:pt idx="0">
                      <c:v>Локачинський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'!$C$180</c:f>
                  <c:strCache>
                    <c:ptCount val="1"/>
                    <c:pt idx="0">
                      <c:v>Луцький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'!$C$181</c:f>
                  <c:strCache>
                    <c:ptCount val="1"/>
                    <c:pt idx="0">
                      <c:v>Любешівський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'!$C$182</c:f>
                  <c:strCache>
                    <c:ptCount val="1"/>
                    <c:pt idx="0">
                      <c:v>Любомльський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'!$C$183</c:f>
                  <c:strCache>
                    <c:ptCount val="1"/>
                    <c:pt idx="0">
                      <c:v>Маневицький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'!$C$184</c:f>
                  <c:strCache>
                    <c:ptCount val="1"/>
                    <c:pt idx="0">
                      <c:v>Нововолинський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'!$C$185</c:f>
                  <c:strCache>
                    <c:ptCount val="1"/>
                    <c:pt idx="0">
                      <c:v>Ратнівський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'!$C$186</c:f>
                  <c:strCache>
                    <c:ptCount val="1"/>
                    <c:pt idx="0">
                      <c:v>Рожищенський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'!$C$187</c:f>
                  <c:strCache>
                    <c:ptCount val="1"/>
                    <c:pt idx="0">
                      <c:v>Старовижівський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'!$C$188</c:f>
                  <c:strCache>
                    <c:ptCount val="1"/>
                    <c:pt idx="0">
                      <c:v>Турійський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'!$C$189</c:f>
                  <c:strCache>
                    <c:ptCount val="1"/>
                    <c:pt idx="0">
                      <c:v>Шацький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'!$F$173:$F$189</c:f>
              <c:numCache>
                <c:formatCode>#,##0_ ;[Red]\-#,##0\ </c:formatCode>
                <c:ptCount val="17"/>
                <c:pt idx="0">
                  <c:v>371.47</c:v>
                </c:pt>
                <c:pt idx="1">
                  <c:v>257.45</c:v>
                </c:pt>
                <c:pt idx="2">
                  <c:v>138.44999999999999</c:v>
                </c:pt>
                <c:pt idx="3">
                  <c:v>154.58000000000001</c:v>
                </c:pt>
                <c:pt idx="4">
                  <c:v>540.62</c:v>
                </c:pt>
                <c:pt idx="5">
                  <c:v>637.59</c:v>
                </c:pt>
                <c:pt idx="6">
                  <c:v>63.34</c:v>
                </c:pt>
                <c:pt idx="7">
                  <c:v>2124.08</c:v>
                </c:pt>
                <c:pt idx="8">
                  <c:v>93.03</c:v>
                </c:pt>
                <c:pt idx="9">
                  <c:v>260.5</c:v>
                </c:pt>
                <c:pt idx="10">
                  <c:v>173.44</c:v>
                </c:pt>
                <c:pt idx="11">
                  <c:v>286.16000000000003</c:v>
                </c:pt>
                <c:pt idx="12">
                  <c:v>146.79</c:v>
                </c:pt>
                <c:pt idx="13">
                  <c:v>145.15</c:v>
                </c:pt>
                <c:pt idx="14">
                  <c:v>83.25</c:v>
                </c:pt>
                <c:pt idx="15">
                  <c:v>41.99</c:v>
                </c:pt>
                <c:pt idx="16">
                  <c:v>75.78</c:v>
                </c:pt>
              </c:numCache>
            </c:numRef>
          </c:xVal>
          <c:yVal>
            <c:numRef>
              <c:f>'графіки '!$G$173:$G$189</c:f>
              <c:numCache>
                <c:formatCode>#,##0.0_ ;[Red]\-#,##0.0\ </c:formatCode>
                <c:ptCount val="1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2.9</c:v>
                </c:pt>
                <c:pt idx="5">
                  <c:v>8</c:v>
                </c:pt>
                <c:pt idx="6">
                  <c:v>2</c:v>
                </c:pt>
                <c:pt idx="7">
                  <c:v>23.7</c:v>
                </c:pt>
                <c:pt idx="8">
                  <c:v>2</c:v>
                </c:pt>
                <c:pt idx="9">
                  <c:v>2.7</c:v>
                </c:pt>
                <c:pt idx="10">
                  <c:v>3</c:v>
                </c:pt>
                <c:pt idx="11">
                  <c:v>3.8</c:v>
                </c:pt>
                <c:pt idx="12">
                  <c:v>3.9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957632"/>
        <c:axId val="127972096"/>
      </c:scatterChart>
      <c:valAx>
        <c:axId val="12795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972096"/>
        <c:crosses val="autoZero"/>
        <c:crossBetween val="midCat"/>
      </c:valAx>
      <c:valAx>
        <c:axId val="12797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95763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Дніпропетровської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334506473523585"/>
          <c:y val="7.95834589227156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'!$C$191</c:f>
                  <c:strCache>
                    <c:ptCount val="1"/>
                    <c:pt idx="0">
                      <c:v>Амур-Нижньодніпровський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'!$C$192</c:f>
                  <c:strCache>
                    <c:ptCount val="1"/>
                    <c:pt idx="0">
                      <c:v>Апостолівський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'!$C$193</c:f>
                  <c:strCache>
                    <c:ptCount val="1"/>
                    <c:pt idx="0">
                      <c:v>Бабушкінський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'!$C$194</c:f>
                  <c:strCache>
                    <c:ptCount val="1"/>
                    <c:pt idx="0">
                      <c:v>Баглійський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'!$C$195</c:f>
                  <c:strCache>
                    <c:ptCount val="1"/>
                    <c:pt idx="0">
                      <c:v>Васильківський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'!$C$196</c:f>
                  <c:strCache>
                    <c:ptCount val="1"/>
                    <c:pt idx="0">
                      <c:v>Верхньодніпровський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'!$C$197</c:f>
                  <c:strCache>
                    <c:ptCount val="1"/>
                    <c:pt idx="0">
                      <c:v>Вільногірський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'!$C$198</c:f>
                  <c:strCache>
                    <c:ptCount val="1"/>
                    <c:pt idx="0">
                      <c:v>Дзержинський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'!$C$199</c:f>
                  <c:strCache>
                    <c:ptCount val="1"/>
                    <c:pt idx="0">
                      <c:v>Дніпровський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'!$C$200</c:f>
                  <c:strCache>
                    <c:ptCount val="1"/>
                    <c:pt idx="0">
                      <c:v>Дніпропетровський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'!$C$201</c:f>
                  <c:strCache>
                    <c:ptCount val="1"/>
                    <c:pt idx="0">
                      <c:v>Довгинцівський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'!$C$202</c:f>
                  <c:strCache>
                    <c:ptCount val="1"/>
                    <c:pt idx="0">
                      <c:v>Жовтневий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'!$C$203</c:f>
                  <c:strCache>
                    <c:ptCount val="1"/>
                    <c:pt idx="0">
                      <c:v>Жовтневий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'!$C$204</c:f>
                  <c:strCache>
                    <c:ptCount val="1"/>
                    <c:pt idx="0">
                      <c:v>Жовтоводський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'!$C$205</c:f>
                  <c:strCache>
                    <c:ptCount val="1"/>
                    <c:pt idx="0">
                      <c:v>Заводський районний суд м.Дніпродзержинська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'!$C$206</c:f>
                  <c:strCache>
                    <c:ptCount val="1"/>
                    <c:pt idx="0">
                      <c:v>Інгулецький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'!$C$207</c:f>
                  <c:strCache>
                    <c:ptCount val="1"/>
                    <c:pt idx="0">
                      <c:v>Індустріальний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'!$C$208</c:f>
                  <c:strCache>
                    <c:ptCount val="1"/>
                    <c:pt idx="0">
                      <c:v>Кіровський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'!$C$209</c:f>
                  <c:strCache>
                    <c:ptCount val="1"/>
                    <c:pt idx="0">
                      <c:v>Красногвардійський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'!$C$210</c:f>
                  <c:strCache>
                    <c:ptCount val="1"/>
                    <c:pt idx="0">
                      <c:v>Криворізький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'!$C$211</c:f>
                  <c:strCache>
                    <c:ptCount val="1"/>
                    <c:pt idx="0">
                      <c:v>Криничанський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'!$C$212</c:f>
                  <c:strCache>
                    <c:ptCount val="1"/>
                    <c:pt idx="0">
                      <c:v>Ленінський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'!$C$213</c:f>
                  <c:strCache>
                    <c:ptCount val="1"/>
                    <c:pt idx="0">
                      <c:v>Магдалинівський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'!$C$214</c:f>
                  <c:strCache>
                    <c:ptCount val="1"/>
                    <c:pt idx="0">
                      <c:v>Марганецький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'!$C$215</c:f>
                  <c:strCache>
                    <c:ptCount val="1"/>
                    <c:pt idx="0">
                      <c:v>Межівський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'!$C$216</c:f>
                  <c:strCache>
                    <c:ptCount val="1"/>
                    <c:pt idx="0">
                      <c:v>Нікопольський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'!$C$217</c:f>
                  <c:strCache>
                    <c:ptCount val="1"/>
                    <c:pt idx="0">
                      <c:v>Новомосковський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'!$C$218</c:f>
                  <c:strCache>
                    <c:ptCount val="1"/>
                    <c:pt idx="0">
                      <c:v>Орджонікідзевський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'!$C$219</c:f>
                  <c:strCache>
                    <c:ptCount val="1"/>
                    <c:pt idx="0">
                      <c:v>Павлоградський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'!$C$220</c:f>
                  <c:strCache>
                    <c:ptCount val="1"/>
                    <c:pt idx="0">
                      <c:v>Першотравенський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'!$C$221</c:f>
                  <c:strCache>
                    <c:ptCount val="1"/>
                    <c:pt idx="0">
                      <c:v>Петриківський районний 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'!$C$222</c:f>
                  <c:strCache>
                    <c:ptCount val="1"/>
                    <c:pt idx="0">
                      <c:v>Петропавлівський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'!$C$223</c:f>
                  <c:strCache>
                    <c:ptCount val="1"/>
                    <c:pt idx="0">
                      <c:v>Покровський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'!$C$224</c:f>
                  <c:strCache>
                    <c:ptCount val="1"/>
                    <c:pt idx="0">
                      <c:v>П'ятихатський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'!$C$225</c:f>
                  <c:strCache>
                    <c:ptCount val="1"/>
                    <c:pt idx="0">
                      <c:v>Саксаганський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'!$C$226</c:f>
                  <c:strCache>
                    <c:ptCount val="1"/>
                    <c:pt idx="0">
                      <c:v>Самарський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'!$C$227</c:f>
                  <c:strCache>
                    <c:ptCount val="1"/>
                    <c:pt idx="0">
                      <c:v>Синельниківський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tx>
                <c:strRef>
                  <c:f>'графіки '!$C$228</c:f>
                  <c:strCache>
                    <c:ptCount val="1"/>
                    <c:pt idx="0">
                      <c:v>Солонянський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8"/>
              <c:tx>
                <c:strRef>
                  <c:f>'графіки '!$C$229</c:f>
                  <c:strCache>
                    <c:ptCount val="1"/>
                    <c:pt idx="0">
                      <c:v>Софіївський районний суд Дніпропетровської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9"/>
              <c:tx>
                <c:strRef>
                  <c:f>'графіки '!$C$230</c:f>
                  <c:strCache>
                    <c:ptCount val="1"/>
                    <c:pt idx="0">
                      <c:v>Тернівський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0"/>
              <c:tx>
                <c:strRef>
                  <c:f>'графіки '!$C$231</c:f>
                  <c:strCache>
                    <c:ptCount val="1"/>
                    <c:pt idx="0">
                      <c:v>Тернівський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tx>
                <c:strRef>
                  <c:f>'графіки '!$C$232</c:f>
                  <c:strCache>
                    <c:ptCount val="1"/>
                    <c:pt idx="0">
                      <c:v>Томаківський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tx>
                <c:strRef>
                  <c:f>'графіки '!$C$233</c:f>
                  <c:strCache>
                    <c:ptCount val="1"/>
                    <c:pt idx="0">
                      <c:v>Царичанський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3"/>
              <c:tx>
                <c:strRef>
                  <c:f>'графіки '!$C$234</c:f>
                  <c:strCache>
                    <c:ptCount val="1"/>
                    <c:pt idx="0">
                      <c:v>Центрально-Міський районний суд м.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tx>
                <c:strRef>
                  <c:f>'графіки '!$C$235</c:f>
                  <c:strCache>
                    <c:ptCount val="1"/>
                    <c:pt idx="0">
                      <c:v>Широківський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tx>
                <c:strRef>
                  <c:f>'графіки '!$C$236</c:f>
                  <c:strCache>
                    <c:ptCount val="1"/>
                    <c:pt idx="0">
                      <c:v>Юр'ївський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'!$F$191:$F$236</c:f>
              <c:numCache>
                <c:formatCode>#,##0_ ;[Red]\-#,##0\ </c:formatCode>
                <c:ptCount val="46"/>
                <c:pt idx="0">
                  <c:v>1041.33</c:v>
                </c:pt>
                <c:pt idx="1">
                  <c:v>331.4</c:v>
                </c:pt>
                <c:pt idx="2">
                  <c:v>1443.59</c:v>
                </c:pt>
                <c:pt idx="3">
                  <c:v>605.16</c:v>
                </c:pt>
                <c:pt idx="4">
                  <c:v>180.06</c:v>
                </c:pt>
                <c:pt idx="5">
                  <c:v>335.43</c:v>
                </c:pt>
                <c:pt idx="6">
                  <c:v>128.84</c:v>
                </c:pt>
                <c:pt idx="7">
                  <c:v>741.13</c:v>
                </c:pt>
                <c:pt idx="8">
                  <c:v>449.33</c:v>
                </c:pt>
                <c:pt idx="9">
                  <c:v>569.29999999999995</c:v>
                </c:pt>
                <c:pt idx="10">
                  <c:v>695.64</c:v>
                </c:pt>
                <c:pt idx="11">
                  <c:v>1408.54</c:v>
                </c:pt>
                <c:pt idx="12">
                  <c:v>1007.04</c:v>
                </c:pt>
                <c:pt idx="13">
                  <c:v>326.02</c:v>
                </c:pt>
                <c:pt idx="14">
                  <c:v>680.23</c:v>
                </c:pt>
                <c:pt idx="15">
                  <c:v>423.37</c:v>
                </c:pt>
                <c:pt idx="16">
                  <c:v>971.66</c:v>
                </c:pt>
                <c:pt idx="17">
                  <c:v>476.57</c:v>
                </c:pt>
                <c:pt idx="18">
                  <c:v>959.33</c:v>
                </c:pt>
                <c:pt idx="19">
                  <c:v>287.5</c:v>
                </c:pt>
                <c:pt idx="20">
                  <c:v>341.58</c:v>
                </c:pt>
                <c:pt idx="21">
                  <c:v>890.82</c:v>
                </c:pt>
                <c:pt idx="22" formatCode="#,##0.0_ ;[Red]\-#,##0.0\ ">
                  <c:v>332.41</c:v>
                </c:pt>
                <c:pt idx="23">
                  <c:v>345.04</c:v>
                </c:pt>
                <c:pt idx="24">
                  <c:v>142.9</c:v>
                </c:pt>
                <c:pt idx="25">
                  <c:v>1055.17</c:v>
                </c:pt>
                <c:pt idx="26">
                  <c:v>942.92</c:v>
                </c:pt>
                <c:pt idx="27">
                  <c:v>296.85000000000002</c:v>
                </c:pt>
                <c:pt idx="28">
                  <c:v>1040.3399999999999</c:v>
                </c:pt>
                <c:pt idx="29">
                  <c:v>311.8</c:v>
                </c:pt>
                <c:pt idx="30">
                  <c:v>176.93</c:v>
                </c:pt>
                <c:pt idx="31">
                  <c:v>227.86</c:v>
                </c:pt>
                <c:pt idx="32">
                  <c:v>195.84</c:v>
                </c:pt>
                <c:pt idx="33">
                  <c:v>234.46</c:v>
                </c:pt>
                <c:pt idx="34">
                  <c:v>912.26</c:v>
                </c:pt>
                <c:pt idx="35">
                  <c:v>711.75</c:v>
                </c:pt>
                <c:pt idx="36">
                  <c:v>510.14</c:v>
                </c:pt>
                <c:pt idx="37">
                  <c:v>293.89999999999998</c:v>
                </c:pt>
                <c:pt idx="38">
                  <c:v>164.06</c:v>
                </c:pt>
                <c:pt idx="39">
                  <c:v>217.63</c:v>
                </c:pt>
                <c:pt idx="40">
                  <c:v>628.77</c:v>
                </c:pt>
                <c:pt idx="41">
                  <c:v>185.25</c:v>
                </c:pt>
                <c:pt idx="42">
                  <c:v>248.28</c:v>
                </c:pt>
                <c:pt idx="43">
                  <c:v>861.37</c:v>
                </c:pt>
                <c:pt idx="44">
                  <c:v>0</c:v>
                </c:pt>
                <c:pt idx="45">
                  <c:v>75.23</c:v>
                </c:pt>
              </c:numCache>
            </c:numRef>
          </c:xVal>
          <c:yVal>
            <c:numRef>
              <c:f>'графіки '!$G$191:$G$236</c:f>
              <c:numCache>
                <c:formatCode>#,##0.0_ ;[Red]\-#,##0.0\ </c:formatCode>
                <c:ptCount val="46"/>
                <c:pt idx="0">
                  <c:v>12</c:v>
                </c:pt>
                <c:pt idx="1">
                  <c:v>4</c:v>
                </c:pt>
                <c:pt idx="2">
                  <c:v>12.3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7.7</c:v>
                </c:pt>
                <c:pt idx="10">
                  <c:v>5</c:v>
                </c:pt>
                <c:pt idx="11">
                  <c:v>15</c:v>
                </c:pt>
                <c:pt idx="12">
                  <c:v>10</c:v>
                </c:pt>
                <c:pt idx="13">
                  <c:v>5</c:v>
                </c:pt>
                <c:pt idx="14">
                  <c:v>8</c:v>
                </c:pt>
                <c:pt idx="15">
                  <c:v>6</c:v>
                </c:pt>
                <c:pt idx="16">
                  <c:v>13</c:v>
                </c:pt>
                <c:pt idx="17">
                  <c:v>6</c:v>
                </c:pt>
                <c:pt idx="18">
                  <c:v>13</c:v>
                </c:pt>
                <c:pt idx="19">
                  <c:v>3</c:v>
                </c:pt>
                <c:pt idx="20">
                  <c:v>3</c:v>
                </c:pt>
                <c:pt idx="21">
                  <c:v>10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8</c:v>
                </c:pt>
                <c:pt idx="26">
                  <c:v>11</c:v>
                </c:pt>
                <c:pt idx="27">
                  <c:v>5</c:v>
                </c:pt>
                <c:pt idx="28">
                  <c:v>19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4</c:v>
                </c:pt>
                <c:pt idx="33">
                  <c:v>3</c:v>
                </c:pt>
                <c:pt idx="34">
                  <c:v>11</c:v>
                </c:pt>
                <c:pt idx="35">
                  <c:v>8.4</c:v>
                </c:pt>
                <c:pt idx="36">
                  <c:v>7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8</c:v>
                </c:pt>
                <c:pt idx="41">
                  <c:v>3</c:v>
                </c:pt>
                <c:pt idx="42">
                  <c:v>3</c:v>
                </c:pt>
                <c:pt idx="43">
                  <c:v>6</c:v>
                </c:pt>
                <c:pt idx="44">
                  <c:v>2</c:v>
                </c:pt>
                <c:pt idx="45">
                  <c:v>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689472"/>
        <c:axId val="127691392"/>
      </c:scatterChart>
      <c:valAx>
        <c:axId val="12768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691392"/>
        <c:crosses val="autoZero"/>
        <c:crossBetween val="midCat"/>
      </c:valAx>
      <c:valAx>
        <c:axId val="12769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68947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Донецької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91794871794872"/>
          <c:w val="0.89250378787878792"/>
          <c:h val="0.7532886752136752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'!$C$238</c:f>
                  <c:strCache>
                    <c:ptCount val="1"/>
                    <c:pt idx="0">
                      <c:v>Артемівський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'!$C$239</c:f>
                  <c:strCache>
                    <c:ptCount val="1"/>
                    <c:pt idx="0">
                      <c:v>Великоновосілківський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'!$C$240</c:f>
                  <c:strCache>
                    <c:ptCount val="1"/>
                    <c:pt idx="0">
                      <c:v>Волноваський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'!$C$241</c:f>
                  <c:strCache>
                    <c:ptCount val="1"/>
                    <c:pt idx="0">
                      <c:v>Володарський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'!$C$242</c:f>
                  <c:strCache>
                    <c:ptCount val="1"/>
                    <c:pt idx="0">
                      <c:v>Вугледарський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'!$C$243</c:f>
                  <c:strCache>
                    <c:ptCount val="1"/>
                    <c:pt idx="0">
                      <c:v>Дзержинський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'!$C$244</c:f>
                  <c:strCache>
                    <c:ptCount val="1"/>
                    <c:pt idx="0">
                      <c:v>Димитровський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'!$C$245</c:f>
                  <c:strCache>
                    <c:ptCount val="1"/>
                    <c:pt idx="0">
                      <c:v>Добропільський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'!$C$246</c:f>
                  <c:strCache>
                    <c:ptCount val="1"/>
                    <c:pt idx="0">
                      <c:v>Дружківський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'!$C$247</c:f>
                  <c:strCache>
                    <c:ptCount val="1"/>
                    <c:pt idx="0">
                      <c:v>Жовтневий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'!$C$248</c:f>
                  <c:strCache>
                    <c:ptCount val="1"/>
                    <c:pt idx="0">
                      <c:v>Іллічівський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'!$C$249</c:f>
                  <c:strCache>
                    <c:ptCount val="1"/>
                    <c:pt idx="0">
                      <c:v>Костянтинівський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'!$C$250</c:f>
                  <c:strCache>
                    <c:ptCount val="1"/>
                    <c:pt idx="0">
                      <c:v>Краматорський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'!$C$251</c:f>
                  <c:strCache>
                    <c:ptCount val="1"/>
                    <c:pt idx="0">
                      <c:v>Красноармійський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'!$C$252</c:f>
                  <c:strCache>
                    <c:ptCount val="1"/>
                    <c:pt idx="0">
                      <c:v>Краснолиманський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'!$C$253</c:f>
                  <c:strCache>
                    <c:ptCount val="1"/>
                    <c:pt idx="0">
                      <c:v>Мар'їнський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'!$C$254</c:f>
                  <c:strCache>
                    <c:ptCount val="1"/>
                    <c:pt idx="0">
                      <c:v>Новогродівський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'!$C$255</c:f>
                  <c:strCache>
                    <c:ptCount val="1"/>
                    <c:pt idx="0">
                      <c:v>Олександрівський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'!$C$256</c:f>
                  <c:strCache>
                    <c:ptCount val="1"/>
                    <c:pt idx="0">
                      <c:v>Орджонікідзевський районний суд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'!$C$257</c:f>
                  <c:strCache>
                    <c:ptCount val="1"/>
                    <c:pt idx="0">
                      <c:v>Першотравневий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'!$C$258</c:f>
                  <c:strCache>
                    <c:ptCount val="1"/>
                    <c:pt idx="0">
                      <c:v>Приморський районний суд м. 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'!$C$259</c:f>
                  <c:strCache>
                    <c:ptCount val="1"/>
                    <c:pt idx="0">
                      <c:v>Селидівський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'!$C$260</c:f>
                  <c:strCache>
                    <c:ptCount val="1"/>
                    <c:pt idx="0">
                      <c:v>Слов'янський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'!$F$238:$F$260</c:f>
              <c:numCache>
                <c:formatCode>#,##0_ ;[Red]\-#,##0\ </c:formatCode>
                <c:ptCount val="23"/>
                <c:pt idx="0">
                  <c:v>1384.24</c:v>
                </c:pt>
                <c:pt idx="1">
                  <c:v>310.89999999999998</c:v>
                </c:pt>
                <c:pt idx="2">
                  <c:v>753.54</c:v>
                </c:pt>
                <c:pt idx="3">
                  <c:v>215.37</c:v>
                </c:pt>
                <c:pt idx="4">
                  <c:v>108.4</c:v>
                </c:pt>
                <c:pt idx="5">
                  <c:v>639.92999999999995</c:v>
                </c:pt>
                <c:pt idx="6">
                  <c:v>367.86</c:v>
                </c:pt>
                <c:pt idx="7">
                  <c:v>551.89</c:v>
                </c:pt>
                <c:pt idx="8">
                  <c:v>485.32</c:v>
                </c:pt>
                <c:pt idx="9">
                  <c:v>1462.68</c:v>
                </c:pt>
                <c:pt idx="10">
                  <c:v>704.03</c:v>
                </c:pt>
                <c:pt idx="11">
                  <c:v>744.27</c:v>
                </c:pt>
                <c:pt idx="12">
                  <c:v>1712.99</c:v>
                </c:pt>
                <c:pt idx="13">
                  <c:v>943.09</c:v>
                </c:pt>
                <c:pt idx="14">
                  <c:v>393.55</c:v>
                </c:pt>
                <c:pt idx="15">
                  <c:v>667.47</c:v>
                </c:pt>
                <c:pt idx="16">
                  <c:v>75.09</c:v>
                </c:pt>
                <c:pt idx="17">
                  <c:v>96.61</c:v>
                </c:pt>
                <c:pt idx="18">
                  <c:v>993.54</c:v>
                </c:pt>
                <c:pt idx="19">
                  <c:v>152.91</c:v>
                </c:pt>
                <c:pt idx="20">
                  <c:v>726.41</c:v>
                </c:pt>
                <c:pt idx="21">
                  <c:v>661.28</c:v>
                </c:pt>
                <c:pt idx="22">
                  <c:v>1450.94</c:v>
                </c:pt>
              </c:numCache>
            </c:numRef>
          </c:xVal>
          <c:yVal>
            <c:numRef>
              <c:f>'графіки '!$G$238:$G$260</c:f>
              <c:numCache>
                <c:formatCode>#,##0.0_ ;[Red]\-#,##0.0\ </c:formatCode>
                <c:ptCount val="23"/>
                <c:pt idx="0">
                  <c:v>16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9</c:v>
                </c:pt>
                <c:pt idx="6">
                  <c:v>5.0999999999999996</c:v>
                </c:pt>
                <c:pt idx="7">
                  <c:v>11</c:v>
                </c:pt>
                <c:pt idx="8">
                  <c:v>10.4</c:v>
                </c:pt>
                <c:pt idx="9">
                  <c:v>17</c:v>
                </c:pt>
                <c:pt idx="10">
                  <c:v>8</c:v>
                </c:pt>
                <c:pt idx="11">
                  <c:v>13.9</c:v>
                </c:pt>
                <c:pt idx="12">
                  <c:v>17</c:v>
                </c:pt>
                <c:pt idx="13">
                  <c:v>13</c:v>
                </c:pt>
                <c:pt idx="14">
                  <c:v>5</c:v>
                </c:pt>
                <c:pt idx="15">
                  <c:v>7</c:v>
                </c:pt>
                <c:pt idx="16">
                  <c:v>1</c:v>
                </c:pt>
                <c:pt idx="17">
                  <c:v>2.5</c:v>
                </c:pt>
                <c:pt idx="18">
                  <c:v>9.9</c:v>
                </c:pt>
                <c:pt idx="19">
                  <c:v>1</c:v>
                </c:pt>
                <c:pt idx="20">
                  <c:v>6.6</c:v>
                </c:pt>
                <c:pt idx="21">
                  <c:v>5.8</c:v>
                </c:pt>
                <c:pt idx="22">
                  <c:v>20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316928"/>
        <c:axId val="128318848"/>
      </c:scatterChart>
      <c:valAx>
        <c:axId val="12831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318848"/>
        <c:crosses val="autoZero"/>
        <c:crossBetween val="midCat"/>
      </c:valAx>
      <c:valAx>
        <c:axId val="12831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31692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Житомирської област</a:t>
            </a:r>
            <a:r>
              <a:rPr lang="uk-UA" sz="1800" b="1" i="0" baseline="0">
                <a:effectLst/>
              </a:rPr>
              <a:t>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20427350427351"/>
          <c:w val="0.89250378787878792"/>
          <c:h val="0.756002350427350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'!$C$262</c:f>
                  <c:strCache>
                    <c:ptCount val="1"/>
                    <c:pt idx="0">
                      <c:v>Андрушівський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'!$C$263</c:f>
                  <c:strCache>
                    <c:ptCount val="1"/>
                    <c:pt idx="0">
                      <c:v>Баранівський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'!$C$264</c:f>
                  <c:strCache>
                    <c:ptCount val="1"/>
                    <c:pt idx="0">
                      <c:v>Бердичівський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'!$C$265</c:f>
                  <c:strCache>
                    <c:ptCount val="1"/>
                    <c:pt idx="0">
                      <c:v>Богунський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'!$C$266</c:f>
                  <c:strCache>
                    <c:ptCount val="1"/>
                    <c:pt idx="0">
                      <c:v>Брусилівський районний 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'!$C$267</c:f>
                  <c:strCache>
                    <c:ptCount val="1"/>
                    <c:pt idx="0">
                      <c:v>Володарсько-Волинський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'!$C$268</c:f>
                  <c:strCache>
                    <c:ptCount val="1"/>
                    <c:pt idx="0">
                      <c:v>Ємільчинський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'!$C$269</c:f>
                  <c:strCache>
                    <c:ptCount val="1"/>
                    <c:pt idx="0">
                      <c:v>Житомирський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'!$C$270</c:f>
                  <c:strCache>
                    <c:ptCount val="1"/>
                    <c:pt idx="0">
                      <c:v>Корольовський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'!$C$271</c:f>
                  <c:strCache>
                    <c:ptCount val="1"/>
                    <c:pt idx="0">
                      <c:v>Коростенський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'!$C$272</c:f>
                  <c:strCache>
                    <c:ptCount val="1"/>
                    <c:pt idx="0">
                      <c:v>Коростишівський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'!$C$273</c:f>
                  <c:strCache>
                    <c:ptCount val="1"/>
                    <c:pt idx="0">
                      <c:v>Лугинський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'!$C$274</c:f>
                  <c:strCache>
                    <c:ptCount val="1"/>
                    <c:pt idx="0">
                      <c:v>Любарський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'!$C$275</c:f>
                  <c:strCache>
                    <c:ptCount val="1"/>
                    <c:pt idx="0">
                      <c:v>Малинський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'!$C$276</c:f>
                  <c:strCache>
                    <c:ptCount val="1"/>
                    <c:pt idx="0">
                      <c:v>Народицький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'!$C$277</c:f>
                  <c:strCache>
                    <c:ptCount val="1"/>
                    <c:pt idx="0">
                      <c:v>Новоград-Волинський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'!$C$278</c:f>
                  <c:strCache>
                    <c:ptCount val="1"/>
                    <c:pt idx="0">
                      <c:v>Овруцький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'!$C$279</c:f>
                  <c:strCache>
                    <c:ptCount val="1"/>
                    <c:pt idx="0">
                      <c:v>Олевський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'!$C$280</c:f>
                  <c:strCache>
                    <c:ptCount val="1"/>
                    <c:pt idx="0">
                      <c:v>Попільнянський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'!$C$281</c:f>
                  <c:strCache>
                    <c:ptCount val="1"/>
                    <c:pt idx="0">
                      <c:v>Радомишльський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'!$C$282</c:f>
                  <c:strCache>
                    <c:ptCount val="1"/>
                    <c:pt idx="0">
                      <c:v>Романівський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'!$C$283</c:f>
                  <c:strCache>
                    <c:ptCount val="1"/>
                    <c:pt idx="0">
                      <c:v>Ружинський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'!$C$284</c:f>
                  <c:strCache>
                    <c:ptCount val="1"/>
                    <c:pt idx="0">
                      <c:v>Червоноармійський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'!$C$285</c:f>
                  <c:strCache>
                    <c:ptCount val="1"/>
                    <c:pt idx="0">
                      <c:v>Черняхівський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'!$C$286</c:f>
                  <c:strCache>
                    <c:ptCount val="1"/>
                    <c:pt idx="0">
                      <c:v>Чуднівський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'!$F$262:$F$286</c:f>
              <c:numCache>
                <c:formatCode>#,##0_ ;[Red]\-#,##0\ </c:formatCode>
                <c:ptCount val="25"/>
                <c:pt idx="0">
                  <c:v>275.63</c:v>
                </c:pt>
                <c:pt idx="1">
                  <c:v>245.17</c:v>
                </c:pt>
                <c:pt idx="2">
                  <c:v>607.48</c:v>
                </c:pt>
                <c:pt idx="3">
                  <c:v>1494.09</c:v>
                </c:pt>
                <c:pt idx="4">
                  <c:v>186.58</c:v>
                </c:pt>
                <c:pt idx="5">
                  <c:v>63.97</c:v>
                </c:pt>
                <c:pt idx="6">
                  <c:v>135.66999999999999</c:v>
                </c:pt>
                <c:pt idx="7">
                  <c:v>486.8</c:v>
                </c:pt>
                <c:pt idx="8">
                  <c:v>1097.24</c:v>
                </c:pt>
                <c:pt idx="9">
                  <c:v>782.9</c:v>
                </c:pt>
                <c:pt idx="10">
                  <c:v>344.54</c:v>
                </c:pt>
                <c:pt idx="11">
                  <c:v>142.9</c:v>
                </c:pt>
                <c:pt idx="12">
                  <c:v>171.02</c:v>
                </c:pt>
                <c:pt idx="13">
                  <c:v>331.46</c:v>
                </c:pt>
                <c:pt idx="14">
                  <c:v>95.25</c:v>
                </c:pt>
                <c:pt idx="15">
                  <c:v>620.03</c:v>
                </c:pt>
                <c:pt idx="16">
                  <c:v>599.17999999999995</c:v>
                </c:pt>
                <c:pt idx="17">
                  <c:v>268.97000000000003</c:v>
                </c:pt>
                <c:pt idx="18">
                  <c:v>196.67</c:v>
                </c:pt>
                <c:pt idx="19">
                  <c:v>258</c:v>
                </c:pt>
                <c:pt idx="20">
                  <c:v>124.59</c:v>
                </c:pt>
                <c:pt idx="21">
                  <c:v>165.06</c:v>
                </c:pt>
                <c:pt idx="22">
                  <c:v>136.19999999999999</c:v>
                </c:pt>
                <c:pt idx="23">
                  <c:v>210.4</c:v>
                </c:pt>
                <c:pt idx="24">
                  <c:v>186.62</c:v>
                </c:pt>
              </c:numCache>
            </c:numRef>
          </c:xVal>
          <c:yVal>
            <c:numRef>
              <c:f>'графіки '!$G$262:$G$286</c:f>
              <c:numCache>
                <c:formatCode>#,##0.0_ ;[Red]\-#,##0.0\ </c:formatCode>
                <c:ptCount val="25"/>
                <c:pt idx="0">
                  <c:v>4</c:v>
                </c:pt>
                <c:pt idx="1">
                  <c:v>4</c:v>
                </c:pt>
                <c:pt idx="2">
                  <c:v>7.6</c:v>
                </c:pt>
                <c:pt idx="3">
                  <c:v>14.9</c:v>
                </c:pt>
                <c:pt idx="4">
                  <c:v>2.6</c:v>
                </c:pt>
                <c:pt idx="5">
                  <c:v>0.5</c:v>
                </c:pt>
                <c:pt idx="6">
                  <c:v>2</c:v>
                </c:pt>
                <c:pt idx="7">
                  <c:v>5</c:v>
                </c:pt>
                <c:pt idx="8">
                  <c:v>14</c:v>
                </c:pt>
                <c:pt idx="9">
                  <c:v>6.8</c:v>
                </c:pt>
                <c:pt idx="10">
                  <c:v>4.8</c:v>
                </c:pt>
                <c:pt idx="11">
                  <c:v>3.6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9</c:v>
                </c:pt>
                <c:pt idx="16">
                  <c:v>6.9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2.6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034304"/>
        <c:axId val="128036224"/>
      </c:scatterChart>
      <c:valAx>
        <c:axId val="12803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036224"/>
        <c:crosses val="autoZero"/>
        <c:crossBetween val="midCat"/>
      </c:valAx>
      <c:valAx>
        <c:axId val="12803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03430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Закарпатської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74268939344298"/>
          <c:w val="0.89250378787878792"/>
          <c:h val="0.7534637421562986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'!$C$288</c:f>
                  <c:strCache>
                    <c:ptCount val="1"/>
                    <c:pt idx="0">
                      <c:v>Берегівський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'!$C$289</c:f>
                  <c:strCache>
                    <c:ptCount val="1"/>
                    <c:pt idx="0">
                      <c:v>Великоберезнянський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'!$C$290</c:f>
                  <c:strCache>
                    <c:ptCount val="1"/>
                    <c:pt idx="0">
                      <c:v>Виноградівський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'!$C$291</c:f>
                  <c:strCache>
                    <c:ptCount val="1"/>
                    <c:pt idx="0">
                      <c:v>Воловецький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'!$C$292</c:f>
                  <c:strCache>
                    <c:ptCount val="1"/>
                    <c:pt idx="0">
                      <c:v>Іршавський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'!$C$293</c:f>
                  <c:strCache>
                    <c:ptCount val="1"/>
                    <c:pt idx="0">
                      <c:v>Міжгірський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'!$C$294</c:f>
                  <c:strCache>
                    <c:ptCount val="1"/>
                    <c:pt idx="0">
                      <c:v>Мукачівський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'!$C$295</c:f>
                  <c:strCache>
                    <c:ptCount val="1"/>
                    <c:pt idx="0">
                      <c:v>Перечинський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'!$C$296</c:f>
                  <c:strCache>
                    <c:ptCount val="1"/>
                    <c:pt idx="0">
                      <c:v>Рахівський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'!$C$297</c:f>
                  <c:strCache>
                    <c:ptCount val="1"/>
                    <c:pt idx="0">
                      <c:v>Свалявський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'!$C$298</c:f>
                  <c:strCache>
                    <c:ptCount val="1"/>
                    <c:pt idx="0">
                      <c:v>Тячівський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'!$C$299</c:f>
                  <c:strCache>
                    <c:ptCount val="1"/>
                    <c:pt idx="0">
                      <c:v>Ужгородський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'!$C$300</c:f>
                  <c:strCache>
                    <c:ptCount val="1"/>
                    <c:pt idx="0">
                      <c:v>Хустський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'!$F$288:$F$300</c:f>
              <c:numCache>
                <c:formatCode>#,##0_ ;[Red]\-#,##0\ </c:formatCode>
                <c:ptCount val="13"/>
                <c:pt idx="0">
                  <c:v>348.74</c:v>
                </c:pt>
                <c:pt idx="1">
                  <c:v>228.67</c:v>
                </c:pt>
                <c:pt idx="2">
                  <c:v>556.25</c:v>
                </c:pt>
                <c:pt idx="3">
                  <c:v>114.8</c:v>
                </c:pt>
                <c:pt idx="4">
                  <c:v>451.06</c:v>
                </c:pt>
                <c:pt idx="5">
                  <c:v>159.52000000000001</c:v>
                </c:pt>
                <c:pt idx="6">
                  <c:v>1021.6</c:v>
                </c:pt>
                <c:pt idx="7">
                  <c:v>263.08</c:v>
                </c:pt>
                <c:pt idx="8">
                  <c:v>338.85</c:v>
                </c:pt>
                <c:pt idx="9">
                  <c:v>302.93</c:v>
                </c:pt>
                <c:pt idx="10">
                  <c:v>506.97</c:v>
                </c:pt>
                <c:pt idx="11">
                  <c:v>1496.39</c:v>
                </c:pt>
                <c:pt idx="12">
                  <c:v>672.62</c:v>
                </c:pt>
              </c:numCache>
            </c:numRef>
          </c:xVal>
          <c:yVal>
            <c:numRef>
              <c:f>'графіки '!$G$288:$G$300</c:f>
              <c:numCache>
                <c:formatCode>#,##0.0_ ;[Red]\-#,##0.0\ </c:formatCode>
                <c:ptCount val="13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15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16</c:v>
                </c:pt>
                <c:pt idx="12">
                  <c:v>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119936"/>
        <c:axId val="128121856"/>
      </c:scatterChart>
      <c:valAx>
        <c:axId val="12811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121856"/>
        <c:crosses val="autoZero"/>
        <c:crossBetween val="midCat"/>
      </c:valAx>
      <c:valAx>
        <c:axId val="12812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11993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Запорізької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665608916883645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'!$C$306</c:f>
                  <c:strCache>
                    <c:ptCount val="1"/>
                    <c:pt idx="0">
                      <c:v>Бердянський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'!$C$307</c:f>
                  <c:strCache>
                    <c:ptCount val="1"/>
                    <c:pt idx="0">
                      <c:v>Василівський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'!$C$308</c:f>
                  <c:strCache>
                    <c:ptCount val="1"/>
                    <c:pt idx="0">
                      <c:v>Великобілозерський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'!$C$309</c:f>
                  <c:strCache>
                    <c:ptCount val="1"/>
                    <c:pt idx="0">
                      <c:v>Веселівський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'!$C$310</c:f>
                  <c:strCache>
                    <c:ptCount val="1"/>
                    <c:pt idx="0">
                      <c:v>Вільнянський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'!$C$311</c:f>
                  <c:strCache>
                    <c:ptCount val="1"/>
                    <c:pt idx="0">
                      <c:v>Гуляйпільський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'!$C$312</c:f>
                  <c:strCache>
                    <c:ptCount val="1"/>
                    <c:pt idx="0">
                      <c:v>Енергодарський міський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'!$C$313</c:f>
                  <c:strCache>
                    <c:ptCount val="1"/>
                    <c:pt idx="0">
                      <c:v>Жовтневий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'!$C$314</c:f>
                  <c:strCache>
                    <c:ptCount val="1"/>
                    <c:pt idx="0">
                      <c:v>Заводський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'!$C$315</c:f>
                  <c:strCache>
                    <c:ptCount val="1"/>
                    <c:pt idx="0">
                      <c:v>Запорізький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'!$C$316</c:f>
                  <c:strCache>
                    <c:ptCount val="1"/>
                    <c:pt idx="0">
                      <c:v>Кам'янсько-Дніпровський районний 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'!$C$317</c:f>
                  <c:strCache>
                    <c:ptCount val="1"/>
                    <c:pt idx="0">
                      <c:v>Комунарський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'!$C$318</c:f>
                  <c:strCache>
                    <c:ptCount val="1"/>
                    <c:pt idx="0">
                      <c:v>Куйбишевський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'!$C$319</c:f>
                  <c:strCache>
                    <c:ptCount val="1"/>
                    <c:pt idx="0">
                      <c:v>Ленінський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'!$C$320</c:f>
                  <c:strCache>
                    <c:ptCount val="1"/>
                    <c:pt idx="0">
                      <c:v>Мелітопольський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'!$C$321</c:f>
                  <c:strCache>
                    <c:ptCount val="1"/>
                    <c:pt idx="0">
                      <c:v>Михайлівський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'!$C$322</c:f>
                  <c:strCache>
                    <c:ptCount val="1"/>
                    <c:pt idx="0">
                      <c:v>Новомиколаївський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'!$C$323</c:f>
                  <c:strCache>
                    <c:ptCount val="1"/>
                    <c:pt idx="0">
                      <c:v>Орджонікідзевський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'!$C$324</c:f>
                  <c:strCache>
                    <c:ptCount val="1"/>
                    <c:pt idx="0">
                      <c:v>Оріхівський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'!$C$325</c:f>
                  <c:strCache>
                    <c:ptCount val="1"/>
                    <c:pt idx="0">
                      <c:v>Пологівський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'!$C$326</c:f>
                  <c:strCache>
                    <c:ptCount val="1"/>
                    <c:pt idx="0">
                      <c:v>Приазовський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'!$C$327</c:f>
                  <c:strCache>
                    <c:ptCount val="1"/>
                    <c:pt idx="0">
                      <c:v>Приморський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'!$C$328</c:f>
                  <c:strCache>
                    <c:ptCount val="1"/>
                    <c:pt idx="0">
                      <c:v>Розівський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'!$C$329</c:f>
                  <c:strCache>
                    <c:ptCount val="1"/>
                    <c:pt idx="0">
                      <c:v>Токмацький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'!$C$330</c:f>
                  <c:strCache>
                    <c:ptCount val="1"/>
                    <c:pt idx="0">
                      <c:v>Хортицький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'!$C$331</c:f>
                  <c:strCache>
                    <c:ptCount val="1"/>
                    <c:pt idx="0">
                      <c:v>Чернігівський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'!$C$332</c:f>
                  <c:strCache>
                    <c:ptCount val="1"/>
                    <c:pt idx="0">
                      <c:v>Шевченківський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'!$C$333</c:f>
                  <c:strCache>
                    <c:ptCount val="1"/>
                    <c:pt idx="0">
                      <c:v>Якимівський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'!$F$306:$F$333</c:f>
              <c:numCache>
                <c:formatCode>#,##0_ ;[Red]\-#,##0\ </c:formatCode>
                <c:ptCount val="28"/>
                <c:pt idx="0">
                  <c:v>1322.08</c:v>
                </c:pt>
                <c:pt idx="1">
                  <c:v>502.87</c:v>
                </c:pt>
                <c:pt idx="2">
                  <c:v>76.52</c:v>
                </c:pt>
                <c:pt idx="3">
                  <c:v>160.46</c:v>
                </c:pt>
                <c:pt idx="4">
                  <c:v>605.80999999999995</c:v>
                </c:pt>
                <c:pt idx="5">
                  <c:v>205.18</c:v>
                </c:pt>
                <c:pt idx="6">
                  <c:v>498.55</c:v>
                </c:pt>
                <c:pt idx="7">
                  <c:v>765.11</c:v>
                </c:pt>
                <c:pt idx="8">
                  <c:v>474.68</c:v>
                </c:pt>
                <c:pt idx="9">
                  <c:v>442.08</c:v>
                </c:pt>
                <c:pt idx="10">
                  <c:v>337.06</c:v>
                </c:pt>
                <c:pt idx="11">
                  <c:v>825.55</c:v>
                </c:pt>
                <c:pt idx="12">
                  <c:v>204.65</c:v>
                </c:pt>
                <c:pt idx="13">
                  <c:v>1060.1099999999999</c:v>
                </c:pt>
                <c:pt idx="14">
                  <c:v>1434.86</c:v>
                </c:pt>
                <c:pt idx="15">
                  <c:v>227.07</c:v>
                </c:pt>
                <c:pt idx="16">
                  <c:v>173.92</c:v>
                </c:pt>
                <c:pt idx="17">
                  <c:v>1246.1500000000001</c:v>
                </c:pt>
                <c:pt idx="18">
                  <c:v>390.46</c:v>
                </c:pt>
                <c:pt idx="19">
                  <c:v>269.19</c:v>
                </c:pt>
                <c:pt idx="20">
                  <c:v>233.96</c:v>
                </c:pt>
                <c:pt idx="21">
                  <c:v>208.67</c:v>
                </c:pt>
                <c:pt idx="22">
                  <c:v>58.43</c:v>
                </c:pt>
                <c:pt idx="23">
                  <c:v>420.22</c:v>
                </c:pt>
                <c:pt idx="24">
                  <c:v>527.4</c:v>
                </c:pt>
                <c:pt idx="25">
                  <c:v>116.6</c:v>
                </c:pt>
                <c:pt idx="26">
                  <c:v>1136.8699999999999</c:v>
                </c:pt>
                <c:pt idx="27">
                  <c:v>571.21</c:v>
                </c:pt>
              </c:numCache>
            </c:numRef>
          </c:xVal>
          <c:yVal>
            <c:numRef>
              <c:f>'графіки '!$G$306:$G$333</c:f>
              <c:numCache>
                <c:formatCode>#,##0.0_ ;[Red]\-#,##0.0\ </c:formatCode>
                <c:ptCount val="28"/>
                <c:pt idx="0">
                  <c:v>13.8</c:v>
                </c:pt>
                <c:pt idx="1">
                  <c:v>6</c:v>
                </c:pt>
                <c:pt idx="2">
                  <c:v>2</c:v>
                </c:pt>
                <c:pt idx="3">
                  <c:v>2.9</c:v>
                </c:pt>
                <c:pt idx="4">
                  <c:v>6</c:v>
                </c:pt>
                <c:pt idx="5">
                  <c:v>2.9</c:v>
                </c:pt>
                <c:pt idx="6">
                  <c:v>3.9</c:v>
                </c:pt>
                <c:pt idx="7">
                  <c:v>6</c:v>
                </c:pt>
                <c:pt idx="8">
                  <c:v>8.9</c:v>
                </c:pt>
                <c:pt idx="9">
                  <c:v>6</c:v>
                </c:pt>
                <c:pt idx="10">
                  <c:v>3</c:v>
                </c:pt>
                <c:pt idx="11">
                  <c:v>12.6</c:v>
                </c:pt>
                <c:pt idx="12">
                  <c:v>6</c:v>
                </c:pt>
                <c:pt idx="13">
                  <c:v>5.9</c:v>
                </c:pt>
                <c:pt idx="14">
                  <c:v>12.7</c:v>
                </c:pt>
                <c:pt idx="15">
                  <c:v>3.7</c:v>
                </c:pt>
                <c:pt idx="16">
                  <c:v>2</c:v>
                </c:pt>
                <c:pt idx="17">
                  <c:v>11.9</c:v>
                </c:pt>
                <c:pt idx="18">
                  <c:v>5.8</c:v>
                </c:pt>
                <c:pt idx="19">
                  <c:v>3</c:v>
                </c:pt>
                <c:pt idx="20">
                  <c:v>3.9</c:v>
                </c:pt>
                <c:pt idx="21">
                  <c:v>3</c:v>
                </c:pt>
                <c:pt idx="22">
                  <c:v>2.6</c:v>
                </c:pt>
                <c:pt idx="23">
                  <c:v>8</c:v>
                </c:pt>
                <c:pt idx="24">
                  <c:v>9</c:v>
                </c:pt>
                <c:pt idx="25">
                  <c:v>3.9</c:v>
                </c:pt>
                <c:pt idx="26">
                  <c:v>9.6</c:v>
                </c:pt>
                <c:pt idx="27">
                  <c:v>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703488"/>
        <c:axId val="128197760"/>
      </c:scatterChart>
      <c:valAx>
        <c:axId val="12870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197760"/>
        <c:crosses val="autoZero"/>
        <c:crossBetween val="midCat"/>
      </c:valAx>
      <c:valAx>
        <c:axId val="12819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70348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Івано-Франківської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92959401709403"/>
          <c:y val="2.44230769230769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'!$C$335</c:f>
                  <c:strCache>
                    <c:ptCount val="1"/>
                    <c:pt idx="0">
                      <c:v>Богородчанський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'!$C$336</c:f>
                  <c:strCache>
                    <c:ptCount val="1"/>
                    <c:pt idx="0">
                      <c:v>Болехівський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'!$C$337</c:f>
                  <c:strCache>
                    <c:ptCount val="1"/>
                    <c:pt idx="0">
                      <c:v>Верховинський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'!$C$338</c:f>
                  <c:strCache>
                    <c:ptCount val="1"/>
                    <c:pt idx="0">
                      <c:v>Галицький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'!$C$339</c:f>
                  <c:strCache>
                    <c:ptCount val="1"/>
                    <c:pt idx="0">
                      <c:v>Городенківський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'!$C$340</c:f>
                  <c:strCache>
                    <c:ptCount val="1"/>
                    <c:pt idx="0">
                      <c:v>Долинський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'!$C$341</c:f>
                  <c:strCache>
                    <c:ptCount val="1"/>
                    <c:pt idx="0">
                      <c:v>Івано-Франківський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'!$C$342</c:f>
                  <c:strCache>
                    <c:ptCount val="1"/>
                    <c:pt idx="0">
                      <c:v>Калуський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'!$C$343</c:f>
                  <c:strCache>
                    <c:ptCount val="1"/>
                    <c:pt idx="0">
                      <c:v>Коломийський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'!$C$344</c:f>
                  <c:strCache>
                    <c:ptCount val="1"/>
                    <c:pt idx="0">
                      <c:v>Косівський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'!$C$345</c:f>
                  <c:strCache>
                    <c:ptCount val="1"/>
                    <c:pt idx="0">
                      <c:v>Надвірнянський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'!$C$346</c:f>
                  <c:strCache>
                    <c:ptCount val="1"/>
                    <c:pt idx="0">
                      <c:v>Рогатинський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'!$C$347</c:f>
                  <c:strCache>
                    <c:ptCount val="1"/>
                    <c:pt idx="0">
                      <c:v>Рожнятівський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'!$C$348</c:f>
                  <c:strCache>
                    <c:ptCount val="1"/>
                    <c:pt idx="0">
                      <c:v>Снятинський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'!$C$349</c:f>
                  <c:strCache>
                    <c:ptCount val="1"/>
                    <c:pt idx="0">
                      <c:v>Тисменицький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'!$C$350</c:f>
                  <c:strCache>
                    <c:ptCount val="1"/>
                    <c:pt idx="0">
                      <c:v>Тлумацький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'!$C$351</c:f>
                  <c:strCache>
                    <c:ptCount val="1"/>
                    <c:pt idx="0">
                      <c:v>Яремчанський міський суд Івано-Франківської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'!$F$335:$F$351</c:f>
              <c:numCache>
                <c:formatCode>#,##0_ ;[Red]\-#,##0\ </c:formatCode>
                <c:ptCount val="17"/>
                <c:pt idx="0">
                  <c:v>220.54</c:v>
                </c:pt>
                <c:pt idx="1">
                  <c:v>74.19</c:v>
                </c:pt>
                <c:pt idx="2">
                  <c:v>89.45</c:v>
                </c:pt>
                <c:pt idx="3">
                  <c:v>199.18</c:v>
                </c:pt>
                <c:pt idx="4">
                  <c:v>212.72</c:v>
                </c:pt>
                <c:pt idx="5">
                  <c:v>255.03</c:v>
                </c:pt>
                <c:pt idx="6">
                  <c:v>1693.02</c:v>
                </c:pt>
                <c:pt idx="7">
                  <c:v>525.30999999999995</c:v>
                </c:pt>
                <c:pt idx="8">
                  <c:v>690.64</c:v>
                </c:pt>
                <c:pt idx="9">
                  <c:v>365.07</c:v>
                </c:pt>
                <c:pt idx="10">
                  <c:v>364.82</c:v>
                </c:pt>
                <c:pt idx="11">
                  <c:v>247.99</c:v>
                </c:pt>
                <c:pt idx="12">
                  <c:v>290.66000000000003</c:v>
                </c:pt>
                <c:pt idx="13">
                  <c:v>371.47</c:v>
                </c:pt>
                <c:pt idx="14">
                  <c:v>317.74</c:v>
                </c:pt>
                <c:pt idx="15">
                  <c:v>109.28</c:v>
                </c:pt>
                <c:pt idx="16">
                  <c:v>118.43</c:v>
                </c:pt>
              </c:numCache>
            </c:numRef>
          </c:xVal>
          <c:yVal>
            <c:numRef>
              <c:f>'графіки '!$G$335:$G$351</c:f>
              <c:numCache>
                <c:formatCode>#,##0.0_ ;[Red]\-#,##0.0\ </c:formatCode>
                <c:ptCount val="17"/>
                <c:pt idx="0">
                  <c:v>3</c:v>
                </c:pt>
                <c:pt idx="1">
                  <c:v>2.9</c:v>
                </c:pt>
                <c:pt idx="2">
                  <c:v>1</c:v>
                </c:pt>
                <c:pt idx="3">
                  <c:v>2.5</c:v>
                </c:pt>
                <c:pt idx="4">
                  <c:v>3</c:v>
                </c:pt>
                <c:pt idx="5">
                  <c:v>5</c:v>
                </c:pt>
                <c:pt idx="6">
                  <c:v>15.8</c:v>
                </c:pt>
                <c:pt idx="7">
                  <c:v>6</c:v>
                </c:pt>
                <c:pt idx="8">
                  <c:v>7.2</c:v>
                </c:pt>
                <c:pt idx="9">
                  <c:v>2.7</c:v>
                </c:pt>
                <c:pt idx="10">
                  <c:v>2.8</c:v>
                </c:pt>
                <c:pt idx="11">
                  <c:v>3</c:v>
                </c:pt>
                <c:pt idx="12">
                  <c:v>3.9</c:v>
                </c:pt>
                <c:pt idx="13">
                  <c:v>2.9</c:v>
                </c:pt>
                <c:pt idx="14">
                  <c:v>2.8</c:v>
                </c:pt>
                <c:pt idx="15">
                  <c:v>2</c:v>
                </c:pt>
                <c:pt idx="16">
                  <c:v>0.7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733952"/>
        <c:axId val="128735872"/>
      </c:scatterChart>
      <c:valAx>
        <c:axId val="12873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735872"/>
        <c:crosses val="autoZero"/>
        <c:crossBetween val="midCat"/>
      </c:valAx>
      <c:valAx>
        <c:axId val="12873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73395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місцевими господарськими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5234529914529915"/>
          <c:w val="0.86444191919191904"/>
          <c:h val="0.747861324786324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'!$C$37</c:f>
                  <c:strCache>
                    <c:ptCount val="1"/>
                    <c:pt idx="0">
                      <c:v>Господарський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'!$C$38</c:f>
                  <c:strCache>
                    <c:ptCount val="1"/>
                    <c:pt idx="0">
                      <c:v>Господарський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'!$C$39</c:f>
                  <c:strCache>
                    <c:ptCount val="1"/>
                    <c:pt idx="0">
                      <c:v>Господарський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'!$C$40</c:f>
                  <c:strCache>
                    <c:ptCount val="1"/>
                    <c:pt idx="0">
                      <c:v>Господарський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'!$C$41</c:f>
                  <c:strCache>
                    <c:ptCount val="1"/>
                    <c:pt idx="0">
                      <c:v>Господарський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'!$C$42</c:f>
                  <c:strCache>
                    <c:ptCount val="1"/>
                    <c:pt idx="0">
                      <c:v>Господарський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'!$C$43</c:f>
                  <c:strCache>
                    <c:ptCount val="1"/>
                    <c:pt idx="0">
                      <c:v>Господарський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'!$C$44</c:f>
                  <c:strCache>
                    <c:ptCount val="1"/>
                    <c:pt idx="0">
                      <c:v>Господарський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'!$C$45</c:f>
                  <c:strCache>
                    <c:ptCount val="1"/>
                    <c:pt idx="0">
                      <c:v>Господарський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'!$C$46</c:f>
                  <c:strCache>
                    <c:ptCount val="1"/>
                    <c:pt idx="0">
                      <c:v>Господарський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'!$C$47</c:f>
                  <c:strCache>
                    <c:ptCount val="1"/>
                    <c:pt idx="0">
                      <c:v>Господарський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'!$C$48</c:f>
                  <c:strCache>
                    <c:ptCount val="1"/>
                    <c:pt idx="0">
                      <c:v>Господарський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'!$C$49</c:f>
                  <c:strCache>
                    <c:ptCount val="1"/>
                    <c:pt idx="0">
                      <c:v>Господарський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'!$C$50</c:f>
                  <c:strCache>
                    <c:ptCount val="1"/>
                    <c:pt idx="0">
                      <c:v>Господарський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'!$C$51</c:f>
                  <c:strCache>
                    <c:ptCount val="1"/>
                    <c:pt idx="0">
                      <c:v>Господарський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'!$C$52</c:f>
                  <c:strCache>
                    <c:ptCount val="1"/>
                    <c:pt idx="0">
                      <c:v>Господарський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'!$C$53</c:f>
                  <c:strCache>
                    <c:ptCount val="1"/>
                    <c:pt idx="0">
                      <c:v>Господарський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'!$C$54</c:f>
                  <c:strCache>
                    <c:ptCount val="1"/>
                    <c:pt idx="0">
                      <c:v>Господарський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'!$C$55</c:f>
                  <c:strCache>
                    <c:ptCount val="1"/>
                    <c:pt idx="0">
                      <c:v>Господарський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'!$C$56</c:f>
                  <c:strCache>
                    <c:ptCount val="1"/>
                    <c:pt idx="0">
                      <c:v>Господарський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'!$C$57</c:f>
                  <c:strCache>
                    <c:ptCount val="1"/>
                    <c:pt idx="0">
                      <c:v>Господарський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'!$C$58</c:f>
                  <c:strCache>
                    <c:ptCount val="1"/>
                    <c:pt idx="0">
                      <c:v>Господарський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'!$C$59</c:f>
                  <c:strCache>
                    <c:ptCount val="1"/>
                    <c:pt idx="0">
                      <c:v>Господарський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'!$C$60</c:f>
                  <c:strCache>
                    <c:ptCount val="1"/>
                    <c:pt idx="0">
                      <c:v>Господарський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'!$C$61</c:f>
                  <c:strCache>
                    <c:ptCount val="1"/>
                    <c:pt idx="0">
                      <c:v>Господарський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'!$F$37:$F$61</c:f>
              <c:numCache>
                <c:formatCode>#,##0.0_ ;[Red]\-#,##0.0\ </c:formatCode>
                <c:ptCount val="25"/>
                <c:pt idx="0">
                  <c:v>373.09</c:v>
                </c:pt>
                <c:pt idx="1">
                  <c:v>415.91</c:v>
                </c:pt>
                <c:pt idx="2">
                  <c:v>2257.4899999999998</c:v>
                </c:pt>
                <c:pt idx="3">
                  <c:v>1256.3399999999999</c:v>
                </c:pt>
                <c:pt idx="4">
                  <c:v>541.66</c:v>
                </c:pt>
                <c:pt idx="5">
                  <c:v>259.3</c:v>
                </c:pt>
                <c:pt idx="6">
                  <c:v>1075.48</c:v>
                </c:pt>
                <c:pt idx="7">
                  <c:v>547.52</c:v>
                </c:pt>
                <c:pt idx="8">
                  <c:v>1737.31</c:v>
                </c:pt>
                <c:pt idx="9">
                  <c:v>356.36</c:v>
                </c:pt>
                <c:pt idx="10">
                  <c:v>238.32</c:v>
                </c:pt>
                <c:pt idx="11">
                  <c:v>1028.53</c:v>
                </c:pt>
                <c:pt idx="12">
                  <c:v>501.76</c:v>
                </c:pt>
                <c:pt idx="13">
                  <c:v>6781.61</c:v>
                </c:pt>
                <c:pt idx="14">
                  <c:v>1433.97</c:v>
                </c:pt>
                <c:pt idx="15">
                  <c:v>577.63</c:v>
                </c:pt>
                <c:pt idx="16">
                  <c:v>450.63</c:v>
                </c:pt>
                <c:pt idx="17">
                  <c:v>533.74</c:v>
                </c:pt>
                <c:pt idx="18">
                  <c:v>278.64999999999998</c:v>
                </c:pt>
                <c:pt idx="19">
                  <c:v>1764.73</c:v>
                </c:pt>
                <c:pt idx="20">
                  <c:v>523.96</c:v>
                </c:pt>
                <c:pt idx="21">
                  <c:v>492.59</c:v>
                </c:pt>
                <c:pt idx="22">
                  <c:v>636.26</c:v>
                </c:pt>
                <c:pt idx="23">
                  <c:v>283.76</c:v>
                </c:pt>
                <c:pt idx="24">
                  <c:v>424.9</c:v>
                </c:pt>
              </c:numCache>
            </c:numRef>
          </c:xVal>
          <c:yVal>
            <c:numRef>
              <c:f>'графіки '!$E$37:$E$61</c:f>
              <c:numCache>
                <c:formatCode>#,##0.0_ ;[Red]\-#,##0.0\ </c:formatCode>
                <c:ptCount val="25"/>
                <c:pt idx="0">
                  <c:v>7104.1</c:v>
                </c:pt>
                <c:pt idx="1">
                  <c:v>7291.8</c:v>
                </c:pt>
                <c:pt idx="2">
                  <c:v>21694.7</c:v>
                </c:pt>
                <c:pt idx="3">
                  <c:v>12559.6</c:v>
                </c:pt>
                <c:pt idx="4">
                  <c:v>10094.4</c:v>
                </c:pt>
                <c:pt idx="5">
                  <c:v>5605.1</c:v>
                </c:pt>
                <c:pt idx="6">
                  <c:v>15127</c:v>
                </c:pt>
                <c:pt idx="7">
                  <c:v>12424.5</c:v>
                </c:pt>
                <c:pt idx="8">
                  <c:v>17793.8</c:v>
                </c:pt>
                <c:pt idx="9">
                  <c:v>7325</c:v>
                </c:pt>
                <c:pt idx="10">
                  <c:v>9589</c:v>
                </c:pt>
                <c:pt idx="11">
                  <c:v>18723.900000000001</c:v>
                </c:pt>
                <c:pt idx="12">
                  <c:v>9274</c:v>
                </c:pt>
                <c:pt idx="13">
                  <c:v>41839</c:v>
                </c:pt>
                <c:pt idx="14">
                  <c:v>19932.2</c:v>
                </c:pt>
                <c:pt idx="15">
                  <c:v>9895.2999999999993</c:v>
                </c:pt>
                <c:pt idx="16">
                  <c:v>8991</c:v>
                </c:pt>
                <c:pt idx="17">
                  <c:v>8504.6</c:v>
                </c:pt>
                <c:pt idx="18">
                  <c:v>9683.2999999999993</c:v>
                </c:pt>
                <c:pt idx="19">
                  <c:v>29613.1</c:v>
                </c:pt>
                <c:pt idx="20">
                  <c:v>7377.3</c:v>
                </c:pt>
                <c:pt idx="21">
                  <c:v>10929.2</c:v>
                </c:pt>
                <c:pt idx="22">
                  <c:v>8373.2000000000007</c:v>
                </c:pt>
                <c:pt idx="23">
                  <c:v>7407.1</c:v>
                </c:pt>
                <c:pt idx="24">
                  <c:v>10435.1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205312"/>
        <c:axId val="122207232"/>
      </c:scatterChart>
      <c:valAx>
        <c:axId val="12220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2207232"/>
        <c:crosses val="autoZero"/>
        <c:crossBetween val="midCat"/>
      </c:valAx>
      <c:valAx>
        <c:axId val="12220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220531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м.Києва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358062330623307"/>
          <c:w val="0.89250378787878792"/>
          <c:h val="0.7466257904245708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'!$C$354</c:f>
                  <c:strCache>
                    <c:ptCount val="1"/>
                    <c:pt idx="0">
                      <c:v>Голосіївський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'!$C$355</c:f>
                  <c:strCache>
                    <c:ptCount val="1"/>
                    <c:pt idx="0">
                      <c:v>Дарницький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'!$C$356</c:f>
                  <c:strCache>
                    <c:ptCount val="1"/>
                    <c:pt idx="0">
                      <c:v>Деснянський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'!$C$357</c:f>
                  <c:strCache>
                    <c:ptCount val="1"/>
                    <c:pt idx="0">
                      <c:v>Дніпровський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'!$C$358</c:f>
                  <c:strCache>
                    <c:ptCount val="1"/>
                    <c:pt idx="0">
                      <c:v>Оболонський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'!$C$359</c:f>
                  <c:strCache>
                    <c:ptCount val="1"/>
                    <c:pt idx="0">
                      <c:v>Печерський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'!$C$360</c:f>
                  <c:strCache>
                    <c:ptCount val="1"/>
                    <c:pt idx="0">
                      <c:v>Подільський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'!$C$361</c:f>
                  <c:strCache>
                    <c:ptCount val="1"/>
                    <c:pt idx="0">
                      <c:v>Святошинський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'!$C$362</c:f>
                  <c:strCache>
                    <c:ptCount val="1"/>
                    <c:pt idx="0">
                      <c:v>Солом'янський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'!$C$363</c:f>
                  <c:strCache>
                    <c:ptCount val="1"/>
                    <c:pt idx="0">
                      <c:v>Шевченківський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'!$F$354:$F$363</c:f>
              <c:numCache>
                <c:formatCode>#,##0_ ;[Red]\-#,##0\ </c:formatCode>
                <c:ptCount val="10"/>
                <c:pt idx="0">
                  <c:v>2499.21</c:v>
                </c:pt>
                <c:pt idx="1">
                  <c:v>2234.2199999999998</c:v>
                </c:pt>
                <c:pt idx="2">
                  <c:v>1982.24</c:v>
                </c:pt>
                <c:pt idx="3">
                  <c:v>2548.09</c:v>
                </c:pt>
                <c:pt idx="4">
                  <c:v>1805.46</c:v>
                </c:pt>
                <c:pt idx="5">
                  <c:v>4711.47</c:v>
                </c:pt>
                <c:pt idx="6">
                  <c:v>1350.91</c:v>
                </c:pt>
                <c:pt idx="7">
                  <c:v>2077.4899999999998</c:v>
                </c:pt>
                <c:pt idx="8">
                  <c:v>2886.53</c:v>
                </c:pt>
                <c:pt idx="9">
                  <c:v>3783.13</c:v>
                </c:pt>
              </c:numCache>
            </c:numRef>
          </c:xVal>
          <c:yVal>
            <c:numRef>
              <c:f>'графіки '!$G$354:$G$363</c:f>
              <c:numCache>
                <c:formatCode>#,##0.0_ ;[Red]\-#,##0.0\ </c:formatCode>
                <c:ptCount val="10"/>
                <c:pt idx="0">
                  <c:v>19</c:v>
                </c:pt>
                <c:pt idx="1">
                  <c:v>24</c:v>
                </c:pt>
                <c:pt idx="2">
                  <c:v>23</c:v>
                </c:pt>
                <c:pt idx="3">
                  <c:v>28</c:v>
                </c:pt>
                <c:pt idx="4">
                  <c:v>19</c:v>
                </c:pt>
                <c:pt idx="5">
                  <c:v>29</c:v>
                </c:pt>
                <c:pt idx="6">
                  <c:v>12</c:v>
                </c:pt>
                <c:pt idx="7">
                  <c:v>23</c:v>
                </c:pt>
                <c:pt idx="8">
                  <c:v>25</c:v>
                </c:pt>
                <c:pt idx="9">
                  <c:v>34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798080"/>
        <c:axId val="128812544"/>
      </c:scatterChart>
      <c:valAx>
        <c:axId val="128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812544"/>
        <c:crosses val="autoZero"/>
        <c:crossBetween val="midCat"/>
      </c:valAx>
      <c:valAx>
        <c:axId val="12881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79808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Київської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219623885838269"/>
          <c:w val="0.89250378787878792"/>
          <c:h val="0.7380100677251288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'!$C$365</c:f>
                  <c:strCache>
                    <c:ptCount val="1"/>
                    <c:pt idx="0">
                      <c:v>Баришівський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'!$C$366</c:f>
                  <c:strCache>
                    <c:ptCount val="1"/>
                    <c:pt idx="0">
                      <c:v>Березанський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'!$C$367</c:f>
                  <c:strCache>
                    <c:ptCount val="1"/>
                    <c:pt idx="0">
                      <c:v>Білоцерківський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'!$C$368</c:f>
                  <c:strCache>
                    <c:ptCount val="1"/>
                    <c:pt idx="0">
                      <c:v>Богуславський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'!$C$369</c:f>
                  <c:strCache>
                    <c:ptCount val="1"/>
                    <c:pt idx="0">
                      <c:v>Бориспільський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'!$C$370</c:f>
                  <c:strCache>
                    <c:ptCount val="1"/>
                    <c:pt idx="0">
                      <c:v>Бородянський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'!$C$371</c:f>
                  <c:strCache>
                    <c:ptCount val="1"/>
                    <c:pt idx="0">
                      <c:v>Броварський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'!$C$372</c:f>
                  <c:strCache>
                    <c:ptCount val="1"/>
                    <c:pt idx="0">
                      <c:v>Васильківський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'!$C$373</c:f>
                  <c:strCache>
                    <c:ptCount val="1"/>
                    <c:pt idx="0">
                      <c:v>Вишгородський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'!$C$374</c:f>
                  <c:strCache>
                    <c:ptCount val="1"/>
                    <c:pt idx="0">
                      <c:v>Володарський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'!$C$375</c:f>
                  <c:strCache>
                    <c:ptCount val="1"/>
                    <c:pt idx="0">
                      <c:v>Згурівський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'!$C$376</c:f>
                  <c:strCache>
                    <c:ptCount val="1"/>
                    <c:pt idx="0">
                      <c:v>Іванківський районний 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'!$C$377</c:f>
                  <c:strCache>
                    <c:ptCount val="1"/>
                    <c:pt idx="0">
                      <c:v>Ірпінський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'!$C$378</c:f>
                  <c:strCache>
                    <c:ptCount val="1"/>
                    <c:pt idx="0">
                      <c:v>Кагарлицький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'!$C$379</c:f>
                  <c:strCache>
                    <c:ptCount val="1"/>
                    <c:pt idx="0">
                      <c:v>Києво-Святошинський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'!$C$380</c:f>
                  <c:strCache>
                    <c:ptCount val="1"/>
                    <c:pt idx="0">
                      <c:v>Макарівський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'!$C$381</c:f>
                  <c:strCache>
                    <c:ptCount val="1"/>
                    <c:pt idx="0">
                      <c:v>Миронівський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'!$C$382</c:f>
                  <c:strCache>
                    <c:ptCount val="1"/>
                    <c:pt idx="0">
                      <c:v>Обухівський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'!$C$383</c:f>
                  <c:strCache>
                    <c:ptCount val="1"/>
                    <c:pt idx="0">
                      <c:v>Переяслав-Хмельницький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'!$C$384</c:f>
                  <c:strCache>
                    <c:ptCount val="1"/>
                    <c:pt idx="0">
                      <c:v>Ржищевський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'!$C$385</c:f>
                  <c:strCache>
                    <c:ptCount val="1"/>
                    <c:pt idx="0">
                      <c:v>Рокитнянський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'!$C$386</c:f>
                  <c:strCache>
                    <c:ptCount val="1"/>
                    <c:pt idx="0">
                      <c:v>Сквирський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'!$C$387</c:f>
                  <c:strCache>
                    <c:ptCount val="1"/>
                    <c:pt idx="0">
                      <c:v>Славутицький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'!$C$388</c:f>
                  <c:strCache>
                    <c:ptCount val="1"/>
                    <c:pt idx="0">
                      <c:v>Ставищенський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'!$C$389</c:f>
                  <c:strCache>
                    <c:ptCount val="1"/>
                    <c:pt idx="0">
                      <c:v>Таращанський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'!$C$390</c:f>
                  <c:strCache>
                    <c:ptCount val="1"/>
                    <c:pt idx="0">
                      <c:v>Тетіївський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'!$C$391</c:f>
                  <c:strCache>
                    <c:ptCount val="1"/>
                    <c:pt idx="0">
                      <c:v>Фастівський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'!$C$392</c:f>
                  <c:strCache>
                    <c:ptCount val="1"/>
                    <c:pt idx="0">
                      <c:v>Яготинський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'!$F$365:$F$392</c:f>
              <c:numCache>
                <c:formatCode>#,##0_ ;[Red]\-#,##0\ </c:formatCode>
                <c:ptCount val="28"/>
                <c:pt idx="0">
                  <c:v>252.03</c:v>
                </c:pt>
                <c:pt idx="1">
                  <c:v>111.29</c:v>
                </c:pt>
                <c:pt idx="2">
                  <c:v>2267.39</c:v>
                </c:pt>
                <c:pt idx="3">
                  <c:v>285.37</c:v>
                </c:pt>
                <c:pt idx="4">
                  <c:v>1029.8399999999999</c:v>
                </c:pt>
                <c:pt idx="5">
                  <c:v>361.51</c:v>
                </c:pt>
                <c:pt idx="6">
                  <c:v>1082.97</c:v>
                </c:pt>
                <c:pt idx="7">
                  <c:v>681.78</c:v>
                </c:pt>
                <c:pt idx="8">
                  <c:v>510.54</c:v>
                </c:pt>
                <c:pt idx="9">
                  <c:v>115.2</c:v>
                </c:pt>
                <c:pt idx="10">
                  <c:v>100.4</c:v>
                </c:pt>
                <c:pt idx="11">
                  <c:v>323.93</c:v>
                </c:pt>
                <c:pt idx="12">
                  <c:v>861.94</c:v>
                </c:pt>
                <c:pt idx="13">
                  <c:v>327.49</c:v>
                </c:pt>
                <c:pt idx="14">
                  <c:v>1549.69</c:v>
                </c:pt>
                <c:pt idx="15">
                  <c:v>300.05</c:v>
                </c:pt>
                <c:pt idx="16">
                  <c:v>219.93</c:v>
                </c:pt>
                <c:pt idx="17">
                  <c:v>750.12</c:v>
                </c:pt>
                <c:pt idx="18">
                  <c:v>242.7</c:v>
                </c:pt>
                <c:pt idx="19">
                  <c:v>21.23</c:v>
                </c:pt>
                <c:pt idx="20">
                  <c:v>349.16</c:v>
                </c:pt>
                <c:pt idx="21">
                  <c:v>224.27</c:v>
                </c:pt>
                <c:pt idx="22">
                  <c:v>100.99</c:v>
                </c:pt>
                <c:pt idx="23">
                  <c:v>113.23</c:v>
                </c:pt>
                <c:pt idx="24">
                  <c:v>237.01</c:v>
                </c:pt>
                <c:pt idx="25">
                  <c:v>170.64</c:v>
                </c:pt>
                <c:pt idx="26">
                  <c:v>501.94</c:v>
                </c:pt>
                <c:pt idx="27">
                  <c:v>208.32</c:v>
                </c:pt>
              </c:numCache>
            </c:numRef>
          </c:xVal>
          <c:yVal>
            <c:numRef>
              <c:f>'графіки '!$G$365:$G$392</c:f>
              <c:numCache>
                <c:formatCode>#,##0.0_ ;[Red]\-#,##0.0\ </c:formatCode>
                <c:ptCount val="28"/>
                <c:pt idx="0">
                  <c:v>4</c:v>
                </c:pt>
                <c:pt idx="1">
                  <c:v>4.2</c:v>
                </c:pt>
                <c:pt idx="2">
                  <c:v>13.6</c:v>
                </c:pt>
                <c:pt idx="3">
                  <c:v>3</c:v>
                </c:pt>
                <c:pt idx="4">
                  <c:v>8.6999999999999993</c:v>
                </c:pt>
                <c:pt idx="5">
                  <c:v>4</c:v>
                </c:pt>
                <c:pt idx="6">
                  <c:v>10.6</c:v>
                </c:pt>
                <c:pt idx="7">
                  <c:v>5.6</c:v>
                </c:pt>
                <c:pt idx="8">
                  <c:v>8.3000000000000007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10.6</c:v>
                </c:pt>
                <c:pt idx="13">
                  <c:v>4</c:v>
                </c:pt>
                <c:pt idx="14">
                  <c:v>10.199999999999999</c:v>
                </c:pt>
                <c:pt idx="15">
                  <c:v>3</c:v>
                </c:pt>
                <c:pt idx="16">
                  <c:v>2.9</c:v>
                </c:pt>
                <c:pt idx="17">
                  <c:v>7.7</c:v>
                </c:pt>
                <c:pt idx="18">
                  <c:v>4.8</c:v>
                </c:pt>
                <c:pt idx="19">
                  <c:v>1.8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2.1</c:v>
                </c:pt>
                <c:pt idx="25">
                  <c:v>2</c:v>
                </c:pt>
                <c:pt idx="26">
                  <c:v>9.9</c:v>
                </c:pt>
                <c:pt idx="27">
                  <c:v>2.5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951808"/>
        <c:axId val="128953728"/>
      </c:scatterChart>
      <c:valAx>
        <c:axId val="12895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953728"/>
        <c:crosses val="autoZero"/>
        <c:crossBetween val="midCat"/>
      </c:valAx>
      <c:valAx>
        <c:axId val="12895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95180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Кіровоградської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759028172918162E-2"/>
          <c:y val="0.15419463223418847"/>
          <c:w val="0.89250378787878792"/>
          <c:h val="0.7460118559707091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'!$C$394</c:f>
                  <c:strCache>
                    <c:ptCount val="1"/>
                    <c:pt idx="0">
                      <c:v>Бобринецький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'!$C$395</c:f>
                  <c:strCache>
                    <c:ptCount val="1"/>
                    <c:pt idx="0">
                      <c:v>Вільшанський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'!$C$396</c:f>
                  <c:strCache>
                    <c:ptCount val="1"/>
                    <c:pt idx="0">
                      <c:v>Гайворонський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'!$C$397</c:f>
                  <c:strCache>
                    <c:ptCount val="1"/>
                    <c:pt idx="0">
                      <c:v>Голованівський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'!$C$398</c:f>
                  <c:strCache>
                    <c:ptCount val="1"/>
                    <c:pt idx="0">
                      <c:v>Добровеличківський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'!$C$399</c:f>
                  <c:strCache>
                    <c:ptCount val="1"/>
                    <c:pt idx="0">
                      <c:v>Долинський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'!$C$400</c:f>
                  <c:strCache>
                    <c:ptCount val="1"/>
                    <c:pt idx="0">
                      <c:v>Знам'янський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'!$C$401</c:f>
                  <c:strCache>
                    <c:ptCount val="1"/>
                    <c:pt idx="0">
                      <c:v>Кіровоградський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'!$C$402</c:f>
                  <c:strCache>
                    <c:ptCount val="1"/>
                    <c:pt idx="0">
                      <c:v>Кіровський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'!$C$403</c:f>
                  <c:strCache>
                    <c:ptCount val="1"/>
                    <c:pt idx="0">
                      <c:v>Компаніївський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'!$C$404</c:f>
                  <c:strCache>
                    <c:ptCount val="1"/>
                    <c:pt idx="0">
                      <c:v>Ленінський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'!$C$405</c:f>
                  <c:strCache>
                    <c:ptCount val="1"/>
                    <c:pt idx="0">
                      <c:v>Маловисківський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'!$C$406</c:f>
                  <c:strCache>
                    <c:ptCount val="1"/>
                    <c:pt idx="0">
                      <c:v>Новгородківський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'!$C$407</c:f>
                  <c:strCache>
                    <c:ptCount val="1"/>
                    <c:pt idx="0">
                      <c:v>Новоархангельський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'!$C$408</c:f>
                  <c:strCache>
                    <c:ptCount val="1"/>
                    <c:pt idx="0">
                      <c:v>Новомиргородський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'!$C$409</c:f>
                  <c:strCache>
                    <c:ptCount val="1"/>
                    <c:pt idx="0">
                      <c:v>Новоукраїнський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'!$C$410</c:f>
                  <c:strCache>
                    <c:ptCount val="1"/>
                    <c:pt idx="0">
                      <c:v>Олександрівський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'!$C$411</c:f>
                  <c:strCache>
                    <c:ptCount val="1"/>
                    <c:pt idx="0">
                      <c:v>Олександрійський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'!$C$412</c:f>
                  <c:strCache>
                    <c:ptCount val="1"/>
                    <c:pt idx="0">
                      <c:v>Онуфріївський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'!$C$413</c:f>
                  <c:strCache>
                    <c:ptCount val="1"/>
                    <c:pt idx="0">
                      <c:v>Петрівський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'!$C$414</c:f>
                  <c:strCache>
                    <c:ptCount val="1"/>
                    <c:pt idx="0">
                      <c:v>Світловодський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'!$C$415</c:f>
                  <c:strCache>
                    <c:ptCount val="1"/>
                    <c:pt idx="0">
                      <c:v>Ульяновський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'!$C$416</c:f>
                  <c:strCache>
                    <c:ptCount val="1"/>
                    <c:pt idx="0">
                      <c:v>Устинівський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'!$F$394:$F$416</c:f>
              <c:numCache>
                <c:formatCode>#,##0_ ;[Red]\-#,##0\ </c:formatCode>
                <c:ptCount val="23"/>
                <c:pt idx="0">
                  <c:v>175.07</c:v>
                </c:pt>
                <c:pt idx="1">
                  <c:v>73.62</c:v>
                </c:pt>
                <c:pt idx="2">
                  <c:v>288.14</c:v>
                </c:pt>
                <c:pt idx="3">
                  <c:v>159.80000000000001</c:v>
                </c:pt>
                <c:pt idx="4">
                  <c:v>184.84</c:v>
                </c:pt>
                <c:pt idx="5">
                  <c:v>214.8</c:v>
                </c:pt>
                <c:pt idx="6">
                  <c:v>398.35</c:v>
                </c:pt>
                <c:pt idx="7">
                  <c:v>232.44</c:v>
                </c:pt>
                <c:pt idx="8">
                  <c:v>1081.67</c:v>
                </c:pt>
                <c:pt idx="9">
                  <c:v>108.62</c:v>
                </c:pt>
                <c:pt idx="10">
                  <c:v>812.17</c:v>
                </c:pt>
                <c:pt idx="11">
                  <c:v>230.8</c:v>
                </c:pt>
                <c:pt idx="12">
                  <c:v>92.38</c:v>
                </c:pt>
                <c:pt idx="13">
                  <c:v>134.46</c:v>
                </c:pt>
                <c:pt idx="14">
                  <c:v>169.5</c:v>
                </c:pt>
                <c:pt idx="15">
                  <c:v>369.15</c:v>
                </c:pt>
                <c:pt idx="16">
                  <c:v>196.25</c:v>
                </c:pt>
                <c:pt idx="17">
                  <c:v>840.2</c:v>
                </c:pt>
                <c:pt idx="18">
                  <c:v>104.11</c:v>
                </c:pt>
                <c:pt idx="19">
                  <c:v>167.2</c:v>
                </c:pt>
                <c:pt idx="20">
                  <c:v>462.7</c:v>
                </c:pt>
                <c:pt idx="21">
                  <c:v>181.87</c:v>
                </c:pt>
                <c:pt idx="22">
                  <c:v>94.75</c:v>
                </c:pt>
              </c:numCache>
            </c:numRef>
          </c:xVal>
          <c:yVal>
            <c:numRef>
              <c:f>'графіки '!$G$394:$G$416</c:f>
              <c:numCache>
                <c:formatCode>#,##0.0_ ;[Red]\-#,##0.0\ </c:formatCode>
                <c:ptCount val="23"/>
                <c:pt idx="0">
                  <c:v>3</c:v>
                </c:pt>
                <c:pt idx="1">
                  <c:v>1.6</c:v>
                </c:pt>
                <c:pt idx="2">
                  <c:v>1.9</c:v>
                </c:pt>
                <c:pt idx="3">
                  <c:v>3.9</c:v>
                </c:pt>
                <c:pt idx="4">
                  <c:v>1.9</c:v>
                </c:pt>
                <c:pt idx="5">
                  <c:v>2.1</c:v>
                </c:pt>
                <c:pt idx="6">
                  <c:v>7.9</c:v>
                </c:pt>
                <c:pt idx="7">
                  <c:v>4.9000000000000004</c:v>
                </c:pt>
                <c:pt idx="8">
                  <c:v>13.6</c:v>
                </c:pt>
                <c:pt idx="9">
                  <c:v>3</c:v>
                </c:pt>
                <c:pt idx="10">
                  <c:v>10.8</c:v>
                </c:pt>
                <c:pt idx="11">
                  <c:v>3.1</c:v>
                </c:pt>
                <c:pt idx="12">
                  <c:v>2</c:v>
                </c:pt>
                <c:pt idx="13">
                  <c:v>2.9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11.5</c:v>
                </c:pt>
                <c:pt idx="18">
                  <c:v>1.7</c:v>
                </c:pt>
                <c:pt idx="19">
                  <c:v>3</c:v>
                </c:pt>
                <c:pt idx="20">
                  <c:v>8.6</c:v>
                </c:pt>
                <c:pt idx="21">
                  <c:v>3</c:v>
                </c:pt>
                <c:pt idx="22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461056"/>
        <c:axId val="128483712"/>
      </c:scatterChart>
      <c:valAx>
        <c:axId val="12846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483712"/>
        <c:crosses val="autoZero"/>
        <c:crossBetween val="midCat"/>
      </c:valAx>
      <c:valAx>
        <c:axId val="12848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46105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Луганської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877692307692308"/>
          <c:w val="0.89250378787878792"/>
          <c:h val="0.7614297008547008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'!$C$418</c:f>
                  <c:strCache>
                    <c:ptCount val="1"/>
                    <c:pt idx="0">
                      <c:v>Біловодський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'!$C$419</c:f>
                  <c:strCache>
                    <c:ptCount val="1"/>
                    <c:pt idx="0">
                      <c:v>Білокуракинський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'!$C$420</c:f>
                  <c:strCache>
                    <c:ptCount val="1"/>
                    <c:pt idx="0">
                      <c:v>Кремінський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'!$C$421</c:f>
                  <c:strCache>
                    <c:ptCount val="1"/>
                    <c:pt idx="0">
                      <c:v>Лисичанський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'!$C$422</c:f>
                  <c:strCache>
                    <c:ptCount val="1"/>
                    <c:pt idx="0">
                      <c:v>Марківський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'!$C$423</c:f>
                  <c:strCache>
                    <c:ptCount val="1"/>
                    <c:pt idx="0">
                      <c:v>Міловський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'!$C$424</c:f>
                  <c:strCache>
                    <c:ptCount val="1"/>
                    <c:pt idx="0">
                      <c:v>Новоайдарський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'!$C$425</c:f>
                  <c:strCache>
                    <c:ptCount val="1"/>
                    <c:pt idx="0">
                      <c:v>Новопсковський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'!$C$426</c:f>
                  <c:strCache>
                    <c:ptCount val="1"/>
                    <c:pt idx="0">
                      <c:v>Попаснянський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'!$C$427</c:f>
                  <c:strCache>
                    <c:ptCount val="1"/>
                    <c:pt idx="0">
                      <c:v>Рубіжанський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'!$C$428</c:f>
                  <c:strCache>
                    <c:ptCount val="1"/>
                    <c:pt idx="0">
                      <c:v>Сватівський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'!$C$429</c:f>
                  <c:strCache>
                    <c:ptCount val="1"/>
                    <c:pt idx="0">
                      <c:v>Сєвєродонецький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'!$C$430</c:f>
                  <c:strCache>
                    <c:ptCount val="1"/>
                    <c:pt idx="0">
                      <c:v>Старобільський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'!$C$431</c:f>
                  <c:strCache>
                    <c:ptCount val="1"/>
                    <c:pt idx="0">
                      <c:v>Троїцький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'!$F$418:$F$431</c:f>
              <c:numCache>
                <c:formatCode>#,##0_ ;[Red]\-#,##0\ </c:formatCode>
                <c:ptCount val="14"/>
                <c:pt idx="0">
                  <c:v>479.11</c:v>
                </c:pt>
                <c:pt idx="1">
                  <c:v>312.52</c:v>
                </c:pt>
                <c:pt idx="2">
                  <c:v>329.45</c:v>
                </c:pt>
                <c:pt idx="3">
                  <c:v>858.3</c:v>
                </c:pt>
                <c:pt idx="4">
                  <c:v>163.5</c:v>
                </c:pt>
                <c:pt idx="5">
                  <c:v>127.62</c:v>
                </c:pt>
                <c:pt idx="6">
                  <c:v>294.14999999999998</c:v>
                </c:pt>
                <c:pt idx="7">
                  <c:v>242.59</c:v>
                </c:pt>
                <c:pt idx="8">
                  <c:v>360.18</c:v>
                </c:pt>
                <c:pt idx="9">
                  <c:v>380.48</c:v>
                </c:pt>
                <c:pt idx="10">
                  <c:v>1156.3800000000001</c:v>
                </c:pt>
                <c:pt idx="11">
                  <c:v>1144.02</c:v>
                </c:pt>
                <c:pt idx="12">
                  <c:v>704.65</c:v>
                </c:pt>
                <c:pt idx="13">
                  <c:v>227.97</c:v>
                </c:pt>
              </c:numCache>
            </c:numRef>
          </c:xVal>
          <c:yVal>
            <c:numRef>
              <c:f>'графіки '!$G$418:$G$431</c:f>
              <c:numCache>
                <c:formatCode>#,##0.0_ ;[Red]\-#,##0.0\ </c:formatCode>
                <c:ptCount val="14"/>
                <c:pt idx="0">
                  <c:v>6</c:v>
                </c:pt>
                <c:pt idx="1">
                  <c:v>1.9</c:v>
                </c:pt>
                <c:pt idx="2">
                  <c:v>4.5999999999999996</c:v>
                </c:pt>
                <c:pt idx="3">
                  <c:v>8.9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1.3</c:v>
                </c:pt>
                <c:pt idx="9">
                  <c:v>22.3</c:v>
                </c:pt>
                <c:pt idx="10">
                  <c:v>5.9</c:v>
                </c:pt>
                <c:pt idx="11">
                  <c:v>11.5</c:v>
                </c:pt>
                <c:pt idx="12">
                  <c:v>8.9</c:v>
                </c:pt>
                <c:pt idx="13">
                  <c:v>2.9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263488"/>
        <c:axId val="129286144"/>
      </c:scatterChart>
      <c:valAx>
        <c:axId val="12926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286144"/>
        <c:crosses val="autoZero"/>
        <c:crossBetween val="midCat"/>
      </c:valAx>
      <c:valAx>
        <c:axId val="12928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26348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Львівської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877692307692308"/>
          <c:w val="0.89250378787878792"/>
          <c:h val="0.7614297008547008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'!$C$435</c:f>
                  <c:strCache>
                    <c:ptCount val="1"/>
                    <c:pt idx="0">
                      <c:v>Бориславський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'!$C$436</c:f>
                  <c:strCache>
                    <c:ptCount val="1"/>
                    <c:pt idx="0">
                      <c:v>Бродівський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'!$C$437</c:f>
                  <c:strCache>
                    <c:ptCount val="1"/>
                    <c:pt idx="0">
                      <c:v>Буський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'!$C$438</c:f>
                  <c:strCache>
                    <c:ptCount val="1"/>
                    <c:pt idx="0">
                      <c:v>Галицький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'!$C$439</c:f>
                  <c:strCache>
                    <c:ptCount val="1"/>
                    <c:pt idx="0">
                      <c:v>Городоцький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'!$C$440</c:f>
                  <c:strCache>
                    <c:ptCount val="1"/>
                    <c:pt idx="0">
                      <c:v>Дрогобицький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'!$C$441</c:f>
                  <c:strCache>
                    <c:ptCount val="1"/>
                    <c:pt idx="0">
                      <c:v>Жидачівський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'!$C$442</c:f>
                  <c:strCache>
                    <c:ptCount val="1"/>
                    <c:pt idx="0">
                      <c:v>Жовківський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'!$C$443</c:f>
                  <c:strCache>
                    <c:ptCount val="1"/>
                    <c:pt idx="0">
                      <c:v>Залізничний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'!$C$444</c:f>
                  <c:strCache>
                    <c:ptCount val="1"/>
                    <c:pt idx="0">
                      <c:v>Золочівський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'!$C$445</c:f>
                  <c:strCache>
                    <c:ptCount val="1"/>
                    <c:pt idx="0">
                      <c:v>Кам'янка-Бузький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'!$C$446</c:f>
                  <c:strCache>
                    <c:ptCount val="1"/>
                    <c:pt idx="0">
                      <c:v>Личаківський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'!$C$447</c:f>
                  <c:strCache>
                    <c:ptCount val="1"/>
                    <c:pt idx="0">
                      <c:v>Миколаївський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'!$C$448</c:f>
                  <c:strCache>
                    <c:ptCount val="1"/>
                    <c:pt idx="0">
                      <c:v>Мостиський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'!$C$449</c:f>
                  <c:strCache>
                    <c:ptCount val="1"/>
                    <c:pt idx="0">
                      <c:v>Перемишлянський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'!$C$450</c:f>
                  <c:strCache>
                    <c:ptCount val="1"/>
                    <c:pt idx="0">
                      <c:v>Пустомитівський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'!$C$451</c:f>
                  <c:strCache>
                    <c:ptCount val="1"/>
                    <c:pt idx="0">
                      <c:v>Радехівський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'!$C$452</c:f>
                  <c:strCache>
                    <c:ptCount val="1"/>
                    <c:pt idx="0">
                      <c:v>Самбірський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'!$C$453</c:f>
                  <c:strCache>
                    <c:ptCount val="1"/>
                    <c:pt idx="0">
                      <c:v>Сихівський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'!$C$454</c:f>
                  <c:strCache>
                    <c:ptCount val="1"/>
                    <c:pt idx="0">
                      <c:v>Сколівський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'!$C$455</c:f>
                  <c:strCache>
                    <c:ptCount val="1"/>
                    <c:pt idx="0">
                      <c:v>Сокальський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'!$C$456</c:f>
                  <c:strCache>
                    <c:ptCount val="1"/>
                    <c:pt idx="0">
                      <c:v>Старосамбірський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'!$C$457</c:f>
                  <c:strCache>
                    <c:ptCount val="1"/>
                    <c:pt idx="0">
                      <c:v>Стрийський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'!$C$458</c:f>
                  <c:strCache>
                    <c:ptCount val="1"/>
                    <c:pt idx="0">
                      <c:v>Трускавецький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'!$C$459</c:f>
                  <c:strCache>
                    <c:ptCount val="1"/>
                    <c:pt idx="0">
                      <c:v>Турківський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'!$C$460</c:f>
                  <c:strCache>
                    <c:ptCount val="1"/>
                    <c:pt idx="0">
                      <c:v>Франківський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'!$C$461</c:f>
                  <c:strCache>
                    <c:ptCount val="1"/>
                    <c:pt idx="0">
                      <c:v>Червоноградський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'!$C$462</c:f>
                  <c:strCache>
                    <c:ptCount val="1"/>
                    <c:pt idx="0">
                      <c:v>Шевченківський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'!$C$463</c:f>
                  <c:strCache>
                    <c:ptCount val="1"/>
                    <c:pt idx="0">
                      <c:v>Яворівський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'!$F$435:$F$463</c:f>
              <c:numCache>
                <c:formatCode>#,##0_ ;[Red]\-#,##0\ </c:formatCode>
                <c:ptCount val="29"/>
                <c:pt idx="0">
                  <c:v>132.35</c:v>
                </c:pt>
                <c:pt idx="1">
                  <c:v>232.62</c:v>
                </c:pt>
                <c:pt idx="2">
                  <c:v>228.9</c:v>
                </c:pt>
                <c:pt idx="3">
                  <c:v>1430.09</c:v>
                </c:pt>
                <c:pt idx="4">
                  <c:v>278.67</c:v>
                </c:pt>
                <c:pt idx="5">
                  <c:v>802.76</c:v>
                </c:pt>
                <c:pt idx="6">
                  <c:v>190.49</c:v>
                </c:pt>
                <c:pt idx="7">
                  <c:v>417.33</c:v>
                </c:pt>
                <c:pt idx="8">
                  <c:v>875.23</c:v>
                </c:pt>
                <c:pt idx="9">
                  <c:v>432.56</c:v>
                </c:pt>
                <c:pt idx="10">
                  <c:v>298.83999999999997</c:v>
                </c:pt>
                <c:pt idx="11">
                  <c:v>972.96</c:v>
                </c:pt>
                <c:pt idx="12">
                  <c:v>366.08</c:v>
                </c:pt>
                <c:pt idx="13">
                  <c:v>233</c:v>
                </c:pt>
                <c:pt idx="14">
                  <c:v>196.71</c:v>
                </c:pt>
                <c:pt idx="15">
                  <c:v>542.09</c:v>
                </c:pt>
                <c:pt idx="16">
                  <c:v>128.91999999999999</c:v>
                </c:pt>
                <c:pt idx="17">
                  <c:v>408.74</c:v>
                </c:pt>
                <c:pt idx="18">
                  <c:v>799.09</c:v>
                </c:pt>
                <c:pt idx="19">
                  <c:v>208.18</c:v>
                </c:pt>
                <c:pt idx="20">
                  <c:v>459.91</c:v>
                </c:pt>
                <c:pt idx="21">
                  <c:v>132.19999999999999</c:v>
                </c:pt>
                <c:pt idx="22">
                  <c:v>565.77</c:v>
                </c:pt>
                <c:pt idx="23">
                  <c:v>183.78</c:v>
                </c:pt>
                <c:pt idx="24">
                  <c:v>135.41999999999999</c:v>
                </c:pt>
                <c:pt idx="25">
                  <c:v>696.12</c:v>
                </c:pt>
                <c:pt idx="26">
                  <c:v>451.59</c:v>
                </c:pt>
                <c:pt idx="27">
                  <c:v>1008.85</c:v>
                </c:pt>
                <c:pt idx="28">
                  <c:v>596.76</c:v>
                </c:pt>
              </c:numCache>
            </c:numRef>
          </c:xVal>
          <c:yVal>
            <c:numRef>
              <c:f>'графіки '!$G$435:$G$463</c:f>
              <c:numCache>
                <c:formatCode>#,##0.0_ ;[Red]\-#,##0.0\ </c:formatCode>
                <c:ptCount val="29"/>
                <c:pt idx="0">
                  <c:v>1.6</c:v>
                </c:pt>
                <c:pt idx="1">
                  <c:v>3</c:v>
                </c:pt>
                <c:pt idx="2">
                  <c:v>3.9</c:v>
                </c:pt>
                <c:pt idx="3">
                  <c:v>12</c:v>
                </c:pt>
                <c:pt idx="4">
                  <c:v>5</c:v>
                </c:pt>
                <c:pt idx="5">
                  <c:v>11</c:v>
                </c:pt>
                <c:pt idx="6">
                  <c:v>0.7</c:v>
                </c:pt>
                <c:pt idx="7">
                  <c:v>5</c:v>
                </c:pt>
                <c:pt idx="8">
                  <c:v>10.1</c:v>
                </c:pt>
                <c:pt idx="9">
                  <c:v>3.7</c:v>
                </c:pt>
                <c:pt idx="10">
                  <c:v>3.9</c:v>
                </c:pt>
                <c:pt idx="11">
                  <c:v>9.6999999999999993</c:v>
                </c:pt>
                <c:pt idx="12">
                  <c:v>5.3</c:v>
                </c:pt>
                <c:pt idx="13">
                  <c:v>2.8</c:v>
                </c:pt>
                <c:pt idx="14">
                  <c:v>2.6</c:v>
                </c:pt>
                <c:pt idx="15">
                  <c:v>5.9</c:v>
                </c:pt>
                <c:pt idx="16">
                  <c:v>1.9</c:v>
                </c:pt>
                <c:pt idx="17">
                  <c:v>5.9</c:v>
                </c:pt>
                <c:pt idx="18">
                  <c:v>11.6</c:v>
                </c:pt>
                <c:pt idx="19">
                  <c:v>3.9</c:v>
                </c:pt>
                <c:pt idx="20">
                  <c:v>4</c:v>
                </c:pt>
                <c:pt idx="21">
                  <c:v>1.7</c:v>
                </c:pt>
                <c:pt idx="22">
                  <c:v>9</c:v>
                </c:pt>
                <c:pt idx="23">
                  <c:v>2.9</c:v>
                </c:pt>
                <c:pt idx="24">
                  <c:v>3</c:v>
                </c:pt>
                <c:pt idx="25">
                  <c:v>10.8</c:v>
                </c:pt>
                <c:pt idx="26">
                  <c:v>5.9</c:v>
                </c:pt>
                <c:pt idx="27">
                  <c:v>12.9</c:v>
                </c:pt>
                <c:pt idx="28">
                  <c:v>2.9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089920"/>
        <c:axId val="129091840"/>
      </c:scatterChart>
      <c:valAx>
        <c:axId val="12908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091840"/>
        <c:crosses val="autoZero"/>
        <c:crossBetween val="midCat"/>
      </c:valAx>
      <c:valAx>
        <c:axId val="12909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08992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Миколаївської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1927764998281379"/>
          <c:y val="1.58938739753457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225416250312619"/>
          <c:w val="0.89250378787878792"/>
          <c:h val="0.7379523641931369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'!$C$466</c:f>
                  <c:strCache>
                    <c:ptCount val="1"/>
                    <c:pt idx="0">
                      <c:v>Арбузинський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'!$C$467</c:f>
                  <c:strCache>
                    <c:ptCount val="1"/>
                    <c:pt idx="0">
                      <c:v>Баштанський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'!$C$468</c:f>
                  <c:strCache>
                    <c:ptCount val="1"/>
                    <c:pt idx="0">
                      <c:v>Березанський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'!$C$469</c:f>
                  <c:strCache>
                    <c:ptCount val="1"/>
                    <c:pt idx="0">
                      <c:v>Березнегуватський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'!$C$470</c:f>
                  <c:strCache>
                    <c:ptCount val="1"/>
                    <c:pt idx="0">
                      <c:v>Братський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'!$C$471</c:f>
                  <c:strCache>
                    <c:ptCount val="1"/>
                    <c:pt idx="0">
                      <c:v>Веселинівський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'!$C$472</c:f>
                  <c:strCache>
                    <c:ptCount val="1"/>
                    <c:pt idx="0">
                      <c:v>Вознесенський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'!$C$473</c:f>
                  <c:strCache>
                    <c:ptCount val="1"/>
                    <c:pt idx="0">
                      <c:v>Врадіївський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'!$C$474</c:f>
                  <c:strCache>
                    <c:ptCount val="1"/>
                    <c:pt idx="0">
                      <c:v>Доманівський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'!$C$475</c:f>
                  <c:strCache>
                    <c:ptCount val="1"/>
                    <c:pt idx="0">
                      <c:v>Єланецький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'!$C$476</c:f>
                  <c:strCache>
                    <c:ptCount val="1"/>
                    <c:pt idx="0">
                      <c:v>Жовтневий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'!$C$477</c:f>
                  <c:strCache>
                    <c:ptCount val="1"/>
                    <c:pt idx="0">
                      <c:v>Заводський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'!$C$478</c:f>
                  <c:strCache>
                    <c:ptCount val="1"/>
                    <c:pt idx="0">
                      <c:v>Казанківський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'!$C$479</c:f>
                  <c:strCache>
                    <c:ptCount val="1"/>
                    <c:pt idx="0">
                      <c:v>Корабельний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'!$C$480</c:f>
                  <c:strCache>
                    <c:ptCount val="1"/>
                    <c:pt idx="0">
                      <c:v>Кривоозерський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'!$C$481</c:f>
                  <c:strCache>
                    <c:ptCount val="1"/>
                    <c:pt idx="0">
                      <c:v>Ленінський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'!$C$482</c:f>
                  <c:strCache>
                    <c:ptCount val="1"/>
                    <c:pt idx="0">
                      <c:v>Миколаївський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'!$C$483</c:f>
                  <c:strCache>
                    <c:ptCount val="1"/>
                    <c:pt idx="0">
                      <c:v>Новобузький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'!$C$484</c:f>
                  <c:strCache>
                    <c:ptCount val="1"/>
                    <c:pt idx="0">
                      <c:v>Новоодеський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'!$C$485</c:f>
                  <c:strCache>
                    <c:ptCount val="1"/>
                    <c:pt idx="0">
                      <c:v>Очаківський 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'!$C$486</c:f>
                  <c:strCache>
                    <c:ptCount val="1"/>
                    <c:pt idx="0">
                      <c:v>Первомайський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'!$C$487</c:f>
                  <c:strCache>
                    <c:ptCount val="1"/>
                    <c:pt idx="0">
                      <c:v>Снігурівський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'!$C$488</c:f>
                  <c:strCache>
                    <c:ptCount val="1"/>
                    <c:pt idx="0">
                      <c:v>Центральний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'!$C$489</c:f>
                  <c:strCache>
                    <c:ptCount val="1"/>
                    <c:pt idx="0">
                      <c:v>Южноукраїнський міський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'!$F$466:$F$489</c:f>
              <c:numCache>
                <c:formatCode>#,##0_ ;[Red]\-#,##0\ </c:formatCode>
                <c:ptCount val="24"/>
                <c:pt idx="0">
                  <c:v>195.99</c:v>
                </c:pt>
                <c:pt idx="1">
                  <c:v>183.38</c:v>
                </c:pt>
                <c:pt idx="2">
                  <c:v>99</c:v>
                </c:pt>
                <c:pt idx="3">
                  <c:v>108.26</c:v>
                </c:pt>
                <c:pt idx="4">
                  <c:v>124.23</c:v>
                </c:pt>
                <c:pt idx="5">
                  <c:v>209.49</c:v>
                </c:pt>
                <c:pt idx="6">
                  <c:v>948.32</c:v>
                </c:pt>
                <c:pt idx="7">
                  <c:v>129.5</c:v>
                </c:pt>
                <c:pt idx="8">
                  <c:v>114.07</c:v>
                </c:pt>
                <c:pt idx="9">
                  <c:v>104.92</c:v>
                </c:pt>
                <c:pt idx="10">
                  <c:v>367.78</c:v>
                </c:pt>
                <c:pt idx="11">
                  <c:v>994.48</c:v>
                </c:pt>
                <c:pt idx="12">
                  <c:v>178.2</c:v>
                </c:pt>
                <c:pt idx="13">
                  <c:v>573.74</c:v>
                </c:pt>
                <c:pt idx="14">
                  <c:v>140.85</c:v>
                </c:pt>
                <c:pt idx="15">
                  <c:v>893.19</c:v>
                </c:pt>
                <c:pt idx="16">
                  <c:v>277.2</c:v>
                </c:pt>
                <c:pt idx="17">
                  <c:v>212</c:v>
                </c:pt>
                <c:pt idx="18">
                  <c:v>187.99</c:v>
                </c:pt>
                <c:pt idx="19">
                  <c:v>235.12</c:v>
                </c:pt>
                <c:pt idx="20">
                  <c:v>694.44</c:v>
                </c:pt>
                <c:pt idx="21">
                  <c:v>164.91</c:v>
                </c:pt>
                <c:pt idx="22">
                  <c:v>1221.4100000000001</c:v>
                </c:pt>
                <c:pt idx="23">
                  <c:v>200.9</c:v>
                </c:pt>
              </c:numCache>
            </c:numRef>
          </c:xVal>
          <c:yVal>
            <c:numRef>
              <c:f>'графіки '!$G$466:$G$489</c:f>
              <c:numCache>
                <c:formatCode>#,##0.0_ ;[Red]\-#,##0.0\ 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8.9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4.7</c:v>
                </c:pt>
                <c:pt idx="11">
                  <c:v>10.9</c:v>
                </c:pt>
                <c:pt idx="12">
                  <c:v>2.9</c:v>
                </c:pt>
                <c:pt idx="13">
                  <c:v>8</c:v>
                </c:pt>
                <c:pt idx="14">
                  <c:v>3</c:v>
                </c:pt>
                <c:pt idx="15">
                  <c:v>9.9</c:v>
                </c:pt>
                <c:pt idx="16">
                  <c:v>3</c:v>
                </c:pt>
                <c:pt idx="17">
                  <c:v>3.7</c:v>
                </c:pt>
                <c:pt idx="18">
                  <c:v>1</c:v>
                </c:pt>
                <c:pt idx="19">
                  <c:v>5</c:v>
                </c:pt>
                <c:pt idx="20">
                  <c:v>7.7</c:v>
                </c:pt>
                <c:pt idx="21">
                  <c:v>2.9</c:v>
                </c:pt>
                <c:pt idx="22">
                  <c:v>12.9</c:v>
                </c:pt>
                <c:pt idx="23">
                  <c:v>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185280"/>
        <c:axId val="129187200"/>
      </c:scatterChart>
      <c:valAx>
        <c:axId val="12918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187200"/>
        <c:crosses val="autoZero"/>
        <c:crossBetween val="midCat"/>
      </c:valAx>
      <c:valAx>
        <c:axId val="12918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18528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Одеської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1793448084397557"/>
          <c:y val="1.3549990931108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963162393162394"/>
          <c:w val="0.89250378787878792"/>
          <c:h val="0.750574999999999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'!$C$491</c:f>
                  <c:strCache>
                    <c:ptCount val="1"/>
                    <c:pt idx="0">
                      <c:v>Ананьївський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'!$C$492</c:f>
                  <c:strCache>
                    <c:ptCount val="1"/>
                    <c:pt idx="0">
                      <c:v>Арцизький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'!$C$493</c:f>
                  <c:strCache>
                    <c:ptCount val="1"/>
                    <c:pt idx="0">
                      <c:v>Балтський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'!$C$494</c:f>
                  <c:strCache>
                    <c:ptCount val="1"/>
                    <c:pt idx="0">
                      <c:v>Березівський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'!$C$495</c:f>
                  <c:strCache>
                    <c:ptCount val="1"/>
                    <c:pt idx="0">
                      <c:v>Білгород-Дністровський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'!$C$496</c:f>
                  <c:strCache>
                    <c:ptCount val="1"/>
                    <c:pt idx="0">
                      <c:v>Біляївський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'!$C$497</c:f>
                  <c:strCache>
                    <c:ptCount val="1"/>
                    <c:pt idx="0">
                      <c:v>Болградський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'!$C$498</c:f>
                  <c:strCache>
                    <c:ptCount val="1"/>
                    <c:pt idx="0">
                      <c:v>Великомихайлівський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'!$C$499</c:f>
                  <c:strCache>
                    <c:ptCount val="1"/>
                    <c:pt idx="0">
                      <c:v>Іванівський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'!$C$500</c:f>
                  <c:strCache>
                    <c:ptCount val="1"/>
                    <c:pt idx="0">
                      <c:v>Ізмаїльський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'!$C$501</c:f>
                  <c:strCache>
                    <c:ptCount val="1"/>
                    <c:pt idx="0">
                      <c:v>Іллічівський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'!$C$502</c:f>
                  <c:strCache>
                    <c:ptCount val="1"/>
                    <c:pt idx="0">
                      <c:v>Київський районний суд м.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'!$C$503</c:f>
                  <c:strCache>
                    <c:ptCount val="1"/>
                    <c:pt idx="0">
                      <c:v>Кілійський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'!$C$504</c:f>
                  <c:strCache>
                    <c:ptCount val="1"/>
                    <c:pt idx="0">
                      <c:v>Кодимський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'!$C$505</c:f>
                  <c:strCache>
                    <c:ptCount val="1"/>
                    <c:pt idx="0">
                      <c:v>Комінтернівський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'!$C$506</c:f>
                  <c:strCache>
                    <c:ptCount val="1"/>
                    <c:pt idx="0">
                      <c:v>Котовський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'!$C$507</c:f>
                  <c:strCache>
                    <c:ptCount val="1"/>
                    <c:pt idx="0">
                      <c:v>Красноокнянський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'!$C$508</c:f>
                  <c:strCache>
                    <c:ptCount val="1"/>
                    <c:pt idx="0">
                      <c:v>Любашівський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'!$C$509</c:f>
                  <c:strCache>
                    <c:ptCount val="1"/>
                    <c:pt idx="0">
                      <c:v>Малиновський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'!$C$510</c:f>
                  <c:strCache>
                    <c:ptCount val="1"/>
                    <c:pt idx="0">
                      <c:v>Миколаївський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'!$C$511</c:f>
                  <c:strCache>
                    <c:ptCount val="1"/>
                    <c:pt idx="0">
                      <c:v>Овідіопольський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'!$C$512</c:f>
                  <c:strCache>
                    <c:ptCount val="1"/>
                    <c:pt idx="0">
                      <c:v>Приморський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'!$C$513</c:f>
                  <c:strCache>
                    <c:ptCount val="1"/>
                    <c:pt idx="0">
                      <c:v>Ренійський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'!$C$514</c:f>
                  <c:strCache>
                    <c:ptCount val="1"/>
                    <c:pt idx="0">
                      <c:v>Роздільнянський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'!$C$515</c:f>
                  <c:strCache>
                    <c:ptCount val="1"/>
                    <c:pt idx="0">
                      <c:v>Савранський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'!$C$516</c:f>
                  <c:strCache>
                    <c:ptCount val="1"/>
                    <c:pt idx="0">
                      <c:v>Саратський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'!$C$517</c:f>
                  <c:strCache>
                    <c:ptCount val="1"/>
                    <c:pt idx="0">
                      <c:v>Суворовський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'!$C$518</c:f>
                  <c:strCache>
                    <c:ptCount val="1"/>
                    <c:pt idx="0">
                      <c:v>Тарутинський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'!$C$519</c:f>
                  <c:strCache>
                    <c:ptCount val="1"/>
                    <c:pt idx="0">
                      <c:v>Татарбунарський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'!$C$520</c:f>
                  <c:strCache>
                    <c:ptCount val="1"/>
                    <c:pt idx="0">
                      <c:v>Теплодарський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'!$C$521</c:f>
                  <c:strCache>
                    <c:ptCount val="1"/>
                    <c:pt idx="0">
                      <c:v>Фрунзівський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'!$C$522</c:f>
                  <c:strCache>
                    <c:ptCount val="1"/>
                    <c:pt idx="0">
                      <c:v>Ширяївський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'!$C$523</c:f>
                  <c:strCache>
                    <c:ptCount val="1"/>
                    <c:pt idx="0">
                      <c:v>Южний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'!$F$491:$F$523</c:f>
              <c:numCache>
                <c:formatCode>#,##0_ ;[Red]\-#,##0\ </c:formatCode>
                <c:ptCount val="33"/>
                <c:pt idx="0">
                  <c:v>132.12</c:v>
                </c:pt>
                <c:pt idx="1">
                  <c:v>272.23</c:v>
                </c:pt>
                <c:pt idx="2">
                  <c:v>266.51</c:v>
                </c:pt>
                <c:pt idx="3">
                  <c:v>278.17</c:v>
                </c:pt>
                <c:pt idx="4">
                  <c:v>901.24</c:v>
                </c:pt>
                <c:pt idx="5">
                  <c:v>589.79</c:v>
                </c:pt>
                <c:pt idx="6">
                  <c:v>282.60000000000002</c:v>
                </c:pt>
                <c:pt idx="7">
                  <c:v>125.4</c:v>
                </c:pt>
                <c:pt idx="8">
                  <c:v>128.59</c:v>
                </c:pt>
                <c:pt idx="9">
                  <c:v>1003.91</c:v>
                </c:pt>
                <c:pt idx="10">
                  <c:v>449.34</c:v>
                </c:pt>
                <c:pt idx="11">
                  <c:v>1842.54</c:v>
                </c:pt>
                <c:pt idx="12">
                  <c:v>220.67</c:v>
                </c:pt>
                <c:pt idx="13">
                  <c:v>258.58</c:v>
                </c:pt>
                <c:pt idx="14">
                  <c:v>536.47</c:v>
                </c:pt>
                <c:pt idx="15">
                  <c:v>300.17</c:v>
                </c:pt>
                <c:pt idx="16">
                  <c:v>101.01</c:v>
                </c:pt>
                <c:pt idx="17">
                  <c:v>259.27</c:v>
                </c:pt>
                <c:pt idx="18">
                  <c:v>1927.24</c:v>
                </c:pt>
                <c:pt idx="19">
                  <c:v>112.34</c:v>
                </c:pt>
                <c:pt idx="20">
                  <c:v>580.92999999999995</c:v>
                </c:pt>
                <c:pt idx="21">
                  <c:v>3170.89</c:v>
                </c:pt>
                <c:pt idx="22">
                  <c:v>182.16</c:v>
                </c:pt>
                <c:pt idx="23">
                  <c:v>426.7</c:v>
                </c:pt>
                <c:pt idx="24">
                  <c:v>84.38</c:v>
                </c:pt>
                <c:pt idx="25">
                  <c:v>166.38</c:v>
                </c:pt>
                <c:pt idx="26">
                  <c:v>1454.99</c:v>
                </c:pt>
                <c:pt idx="27">
                  <c:v>197.09</c:v>
                </c:pt>
                <c:pt idx="28">
                  <c:v>225.15</c:v>
                </c:pt>
                <c:pt idx="29">
                  <c:v>31.75</c:v>
                </c:pt>
                <c:pt idx="30">
                  <c:v>90.97</c:v>
                </c:pt>
                <c:pt idx="31">
                  <c:v>126.77</c:v>
                </c:pt>
                <c:pt idx="32">
                  <c:v>119.91</c:v>
                </c:pt>
              </c:numCache>
            </c:numRef>
          </c:xVal>
          <c:yVal>
            <c:numRef>
              <c:f>'графіки '!$G$491:$G$523</c:f>
              <c:numCache>
                <c:formatCode>#,##0.0_ ;[Red]\-#,##0.0\ </c:formatCode>
                <c:ptCount val="33"/>
                <c:pt idx="0">
                  <c:v>2</c:v>
                </c:pt>
                <c:pt idx="1">
                  <c:v>3.9</c:v>
                </c:pt>
                <c:pt idx="2">
                  <c:v>4.7</c:v>
                </c:pt>
                <c:pt idx="3">
                  <c:v>3.8</c:v>
                </c:pt>
                <c:pt idx="4">
                  <c:v>9.3000000000000007</c:v>
                </c:pt>
                <c:pt idx="5">
                  <c:v>5.8</c:v>
                </c:pt>
                <c:pt idx="6">
                  <c:v>3</c:v>
                </c:pt>
                <c:pt idx="7">
                  <c:v>2</c:v>
                </c:pt>
                <c:pt idx="8">
                  <c:v>2.9</c:v>
                </c:pt>
                <c:pt idx="9">
                  <c:v>12.7</c:v>
                </c:pt>
                <c:pt idx="10">
                  <c:v>6.5</c:v>
                </c:pt>
                <c:pt idx="11">
                  <c:v>25.3</c:v>
                </c:pt>
                <c:pt idx="12">
                  <c:v>2.9</c:v>
                </c:pt>
                <c:pt idx="13">
                  <c:v>2</c:v>
                </c:pt>
                <c:pt idx="14">
                  <c:v>6.3</c:v>
                </c:pt>
                <c:pt idx="15">
                  <c:v>4.2</c:v>
                </c:pt>
                <c:pt idx="16">
                  <c:v>2.9</c:v>
                </c:pt>
                <c:pt idx="17">
                  <c:v>3</c:v>
                </c:pt>
                <c:pt idx="18">
                  <c:v>26.9</c:v>
                </c:pt>
                <c:pt idx="19">
                  <c:v>2.9</c:v>
                </c:pt>
                <c:pt idx="20">
                  <c:v>6</c:v>
                </c:pt>
                <c:pt idx="21">
                  <c:v>32.6</c:v>
                </c:pt>
                <c:pt idx="22">
                  <c:v>4.3</c:v>
                </c:pt>
                <c:pt idx="23">
                  <c:v>5.4</c:v>
                </c:pt>
                <c:pt idx="24">
                  <c:v>2</c:v>
                </c:pt>
                <c:pt idx="25">
                  <c:v>1.1000000000000001</c:v>
                </c:pt>
                <c:pt idx="26">
                  <c:v>16.2</c:v>
                </c:pt>
                <c:pt idx="27">
                  <c:v>2.7</c:v>
                </c:pt>
                <c:pt idx="28">
                  <c:v>2.1</c:v>
                </c:pt>
                <c:pt idx="29">
                  <c:v>1</c:v>
                </c:pt>
                <c:pt idx="30">
                  <c:v>3</c:v>
                </c:pt>
                <c:pt idx="31">
                  <c:v>1.4</c:v>
                </c:pt>
                <c:pt idx="32">
                  <c:v>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773760"/>
        <c:axId val="130775680"/>
      </c:scatterChart>
      <c:valAx>
        <c:axId val="13077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775680"/>
        <c:crosses val="autoZero"/>
        <c:crossBetween val="midCat"/>
      </c:valAx>
      <c:valAx>
        <c:axId val="13077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77376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Полтавської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88796917048033"/>
          <c:w val="0.89250378787878792"/>
          <c:h val="0.7553185185850200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'!$C$526</c:f>
                  <c:strCache>
                    <c:ptCount val="1"/>
                    <c:pt idx="0">
                      <c:v>Автозаводський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'!$C$527</c:f>
                  <c:strCache>
                    <c:ptCount val="1"/>
                    <c:pt idx="0">
                      <c:v>Великобагачанський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'!$C$528</c:f>
                  <c:strCache>
                    <c:ptCount val="1"/>
                    <c:pt idx="0">
                      <c:v>Гадяцький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'!$C$529</c:f>
                  <c:strCache>
                    <c:ptCount val="1"/>
                    <c:pt idx="0">
                      <c:v>Глобинський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'!$C$530</c:f>
                  <c:strCache>
                    <c:ptCount val="1"/>
                    <c:pt idx="0">
                      <c:v>Гребінківський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'!$C$531</c:f>
                  <c:strCache>
                    <c:ptCount val="1"/>
                    <c:pt idx="0">
                      <c:v>Диканський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'!$C$532</c:f>
                  <c:strCache>
                    <c:ptCount val="1"/>
                    <c:pt idx="0">
                      <c:v>Зіньківський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'!$C$533</c:f>
                  <c:strCache>
                    <c:ptCount val="1"/>
                    <c:pt idx="0">
                      <c:v>Карлівський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'!$C$534</c:f>
                  <c:strCache>
                    <c:ptCount val="1"/>
                    <c:pt idx="0">
                      <c:v>Київський районний суд м.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'!$C$535</c:f>
                  <c:strCache>
                    <c:ptCount val="1"/>
                    <c:pt idx="0">
                      <c:v>Кобеляцький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'!$C$536</c:f>
                  <c:strCache>
                    <c:ptCount val="1"/>
                    <c:pt idx="0">
                      <c:v>Козельщинський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'!$C$537</c:f>
                  <c:strCache>
                    <c:ptCount val="1"/>
                    <c:pt idx="0">
                      <c:v>Комсомольський міський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'!$C$538</c:f>
                  <c:strCache>
                    <c:ptCount val="1"/>
                    <c:pt idx="0">
                      <c:v>Котелевський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'!$C$539</c:f>
                  <c:strCache>
                    <c:ptCount val="1"/>
                    <c:pt idx="0">
                      <c:v>Кременчуцький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'!$C$540</c:f>
                  <c:strCache>
                    <c:ptCount val="1"/>
                    <c:pt idx="0">
                      <c:v>Крюківський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'!$C$541</c:f>
                  <c:strCache>
                    <c:ptCount val="1"/>
                    <c:pt idx="0">
                      <c:v>Ленінський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'!$C$542</c:f>
                  <c:strCache>
                    <c:ptCount val="1"/>
                    <c:pt idx="0">
                      <c:v>Лохвицький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'!$C$543</c:f>
                  <c:strCache>
                    <c:ptCount val="1"/>
                    <c:pt idx="0">
                      <c:v>Лубенський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'!$C$544</c:f>
                  <c:strCache>
                    <c:ptCount val="1"/>
                    <c:pt idx="0">
                      <c:v>Машівський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'!$C$545</c:f>
                  <c:strCache>
                    <c:ptCount val="1"/>
                    <c:pt idx="0">
                      <c:v>Миргородський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'!$C$546</c:f>
                  <c:strCache>
                    <c:ptCount val="1"/>
                    <c:pt idx="0">
                      <c:v>Новосанжарський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'!$C$547</c:f>
                  <c:strCache>
                    <c:ptCount val="1"/>
                    <c:pt idx="0">
                      <c:v>Октябрський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'!$C$548</c:f>
                  <c:strCache>
                    <c:ptCount val="1"/>
                    <c:pt idx="0">
                      <c:v>Оржицький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'!$C$549</c:f>
                  <c:strCache>
                    <c:ptCount val="1"/>
                    <c:pt idx="0">
                      <c:v>Пирятинський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'!$C$550</c:f>
                  <c:strCache>
                    <c:ptCount val="1"/>
                    <c:pt idx="0">
                      <c:v>Полтавський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'!$C$551</c:f>
                  <c:strCache>
                    <c:ptCount val="1"/>
                    <c:pt idx="0">
                      <c:v>Решетилівський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'!$C$552</c:f>
                  <c:strCache>
                    <c:ptCount val="1"/>
                    <c:pt idx="0">
                      <c:v>Семенівський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'!$C$553</c:f>
                  <c:strCache>
                    <c:ptCount val="1"/>
                    <c:pt idx="0">
                      <c:v>Хорольський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'!$C$554</c:f>
                  <c:strCache>
                    <c:ptCount val="1"/>
                    <c:pt idx="0">
                      <c:v>Чорнухинський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'!$C$555</c:f>
                  <c:strCache>
                    <c:ptCount val="1"/>
                    <c:pt idx="0">
                      <c:v>Чутівський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'!$C$556</c:f>
                  <c:strCache>
                    <c:ptCount val="1"/>
                    <c:pt idx="0">
                      <c:v>Шишацький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'!$F$526:$F$556</c:f>
              <c:numCache>
                <c:formatCode>#,##0_ ;[Red]\-#,##0\ </c:formatCode>
                <c:ptCount val="31"/>
                <c:pt idx="0">
                  <c:v>1003.99</c:v>
                </c:pt>
                <c:pt idx="1">
                  <c:v>187.52</c:v>
                </c:pt>
                <c:pt idx="2">
                  <c:v>287.70999999999998</c:v>
                </c:pt>
                <c:pt idx="3">
                  <c:v>433.09</c:v>
                </c:pt>
                <c:pt idx="4">
                  <c:v>264.33</c:v>
                </c:pt>
                <c:pt idx="5">
                  <c:v>144.05000000000001</c:v>
                </c:pt>
                <c:pt idx="6">
                  <c:v>246.63</c:v>
                </c:pt>
                <c:pt idx="7">
                  <c:v>160.79</c:v>
                </c:pt>
                <c:pt idx="8">
                  <c:v>921.65</c:v>
                </c:pt>
                <c:pt idx="9">
                  <c:v>299.35000000000002</c:v>
                </c:pt>
                <c:pt idx="10">
                  <c:v>134.03</c:v>
                </c:pt>
                <c:pt idx="11">
                  <c:v>208.58</c:v>
                </c:pt>
                <c:pt idx="12">
                  <c:v>143.76</c:v>
                </c:pt>
                <c:pt idx="13">
                  <c:v>219.31</c:v>
                </c:pt>
                <c:pt idx="14">
                  <c:v>515.9</c:v>
                </c:pt>
                <c:pt idx="15">
                  <c:v>392.69</c:v>
                </c:pt>
                <c:pt idx="16">
                  <c:v>159.19999999999999</c:v>
                </c:pt>
                <c:pt idx="17">
                  <c:v>483.31</c:v>
                </c:pt>
                <c:pt idx="18">
                  <c:v>152.35</c:v>
                </c:pt>
                <c:pt idx="19">
                  <c:v>450.89</c:v>
                </c:pt>
                <c:pt idx="20">
                  <c:v>419.26</c:v>
                </c:pt>
                <c:pt idx="21">
                  <c:v>2201.85</c:v>
                </c:pt>
                <c:pt idx="22">
                  <c:v>184.78</c:v>
                </c:pt>
                <c:pt idx="23">
                  <c:v>245.29</c:v>
                </c:pt>
                <c:pt idx="24">
                  <c:v>458.93</c:v>
                </c:pt>
                <c:pt idx="25">
                  <c:v>107.58</c:v>
                </c:pt>
                <c:pt idx="26">
                  <c:v>151.54</c:v>
                </c:pt>
                <c:pt idx="27">
                  <c:v>250.7</c:v>
                </c:pt>
                <c:pt idx="28">
                  <c:v>68.099999999999994</c:v>
                </c:pt>
                <c:pt idx="29">
                  <c:v>160.24</c:v>
                </c:pt>
                <c:pt idx="30">
                  <c:v>161.88999999999999</c:v>
                </c:pt>
              </c:numCache>
            </c:numRef>
          </c:xVal>
          <c:yVal>
            <c:numRef>
              <c:f>'графіки '!$G$526:$G$556</c:f>
              <c:numCache>
                <c:formatCode>#,##0.0_ ;[Red]\-#,##0.0\ </c:formatCode>
                <c:ptCount val="31"/>
                <c:pt idx="0">
                  <c:v>10</c:v>
                </c:pt>
                <c:pt idx="1">
                  <c:v>3</c:v>
                </c:pt>
                <c:pt idx="2">
                  <c:v>5</c:v>
                </c:pt>
                <c:pt idx="3">
                  <c:v>3.3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1.7</c:v>
                </c:pt>
                <c:pt idx="8">
                  <c:v>11.9</c:v>
                </c:pt>
                <c:pt idx="9">
                  <c:v>3</c:v>
                </c:pt>
                <c:pt idx="10">
                  <c:v>2</c:v>
                </c:pt>
                <c:pt idx="11">
                  <c:v>3.3</c:v>
                </c:pt>
                <c:pt idx="12">
                  <c:v>3</c:v>
                </c:pt>
                <c:pt idx="13">
                  <c:v>2</c:v>
                </c:pt>
                <c:pt idx="14">
                  <c:v>7</c:v>
                </c:pt>
                <c:pt idx="15">
                  <c:v>7</c:v>
                </c:pt>
                <c:pt idx="16">
                  <c:v>1.7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3.3</c:v>
                </c:pt>
                <c:pt idx="21">
                  <c:v>15.9</c:v>
                </c:pt>
                <c:pt idx="22">
                  <c:v>2.6</c:v>
                </c:pt>
                <c:pt idx="23">
                  <c:v>3</c:v>
                </c:pt>
                <c:pt idx="24">
                  <c:v>7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3</c:v>
                </c:pt>
                <c:pt idx="30">
                  <c:v>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850816"/>
        <c:axId val="130852736"/>
      </c:scatterChart>
      <c:valAx>
        <c:axId val="13085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852736"/>
        <c:crosses val="autoZero"/>
        <c:crossBetween val="midCat"/>
      </c:valAx>
      <c:valAx>
        <c:axId val="13085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85081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Рівненської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478619622400034"/>
          <c:y val="1.15553343563292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500459232612009"/>
          <c:w val="0.89250378787878792"/>
          <c:h val="0.7552019774947734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'!$C$559</c:f>
                  <c:strCache>
                    <c:ptCount val="1"/>
                    <c:pt idx="0">
                      <c:v>Березнівський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'!$C$560</c:f>
                  <c:strCache>
                    <c:ptCount val="1"/>
                    <c:pt idx="0">
                      <c:v>Володимирецький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'!$C$561</c:f>
                  <c:strCache>
                    <c:ptCount val="1"/>
                    <c:pt idx="0">
                      <c:v>Гощанський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'!$C$562</c:f>
                  <c:strCache>
                    <c:ptCount val="1"/>
                    <c:pt idx="0">
                      <c:v>Демидівський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'!$C$563</c:f>
                  <c:strCache>
                    <c:ptCount val="1"/>
                    <c:pt idx="0">
                      <c:v>Дубенський міськрайонний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'!$C$564</c:f>
                  <c:strCache>
                    <c:ptCount val="1"/>
                    <c:pt idx="0">
                      <c:v>Дубровицький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'!$C$565</c:f>
                  <c:strCache>
                    <c:ptCount val="1"/>
                    <c:pt idx="0">
                      <c:v>Зарічненський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'!$C$566</c:f>
                  <c:strCache>
                    <c:ptCount val="1"/>
                    <c:pt idx="0">
                      <c:v>Здолбунівський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'!$C$567</c:f>
                  <c:strCache>
                    <c:ptCount val="1"/>
                    <c:pt idx="0">
                      <c:v>Корецький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'!$C$568</c:f>
                  <c:strCache>
                    <c:ptCount val="1"/>
                    <c:pt idx="0">
                      <c:v>Костопільський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'!$C$569</c:f>
                  <c:strCache>
                    <c:ptCount val="1"/>
                    <c:pt idx="0">
                      <c:v>Кузнецовський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'!$C$570</c:f>
                  <c:strCache>
                    <c:ptCount val="1"/>
                    <c:pt idx="0">
                      <c:v>Млинівський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'!$C$571</c:f>
                  <c:strCache>
                    <c:ptCount val="1"/>
                    <c:pt idx="0">
                      <c:v>Острозький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'!$C$572</c:f>
                  <c:strCache>
                    <c:ptCount val="1"/>
                    <c:pt idx="0">
                      <c:v>Радивилівський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'!$C$573</c:f>
                  <c:strCache>
                    <c:ptCount val="1"/>
                    <c:pt idx="0">
                      <c:v>Рівненський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'!$C$574</c:f>
                  <c:strCache>
                    <c:ptCount val="1"/>
                    <c:pt idx="0">
                      <c:v>Рівненський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'!$C$575</c:f>
                  <c:strCache>
                    <c:ptCount val="1"/>
                    <c:pt idx="0">
                      <c:v>Рокитнівський районний 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'!$C$576</c:f>
                  <c:strCache>
                    <c:ptCount val="1"/>
                    <c:pt idx="0">
                      <c:v>Сарненський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'!$F$559:$F$576</c:f>
              <c:numCache>
                <c:formatCode>#,##0_ ;[Red]\-#,##0\ </c:formatCode>
                <c:ptCount val="18"/>
                <c:pt idx="0">
                  <c:v>229.15</c:v>
                </c:pt>
                <c:pt idx="1">
                  <c:v>238.01</c:v>
                </c:pt>
                <c:pt idx="2">
                  <c:v>0</c:v>
                </c:pt>
                <c:pt idx="3">
                  <c:v>69.59</c:v>
                </c:pt>
                <c:pt idx="4">
                  <c:v>470.99</c:v>
                </c:pt>
                <c:pt idx="5">
                  <c:v>213.04</c:v>
                </c:pt>
                <c:pt idx="6">
                  <c:v>120.63</c:v>
                </c:pt>
                <c:pt idx="7">
                  <c:v>378.19</c:v>
                </c:pt>
                <c:pt idx="8">
                  <c:v>183.83</c:v>
                </c:pt>
                <c:pt idx="9">
                  <c:v>294.57</c:v>
                </c:pt>
                <c:pt idx="10">
                  <c:v>301.17</c:v>
                </c:pt>
                <c:pt idx="11">
                  <c:v>178.91</c:v>
                </c:pt>
                <c:pt idx="12">
                  <c:v>150.88999999999999</c:v>
                </c:pt>
                <c:pt idx="13">
                  <c:v>137.29</c:v>
                </c:pt>
                <c:pt idx="14">
                  <c:v>2368.9499999999998</c:v>
                </c:pt>
                <c:pt idx="15">
                  <c:v>514.04</c:v>
                </c:pt>
                <c:pt idx="16">
                  <c:v>160.69999999999999</c:v>
                </c:pt>
                <c:pt idx="17">
                  <c:v>409.93</c:v>
                </c:pt>
              </c:numCache>
            </c:numRef>
          </c:xVal>
          <c:yVal>
            <c:numRef>
              <c:f>'графіки '!$G$559:$G$576</c:f>
              <c:numCache>
                <c:formatCode>#,##0.0_ ;[Red]\-#,##0.0\ </c:formatCode>
                <c:ptCount val="18"/>
                <c:pt idx="0">
                  <c:v>2.92</c:v>
                </c:pt>
                <c:pt idx="1">
                  <c:v>4</c:v>
                </c:pt>
                <c:pt idx="2">
                  <c:v>1</c:v>
                </c:pt>
                <c:pt idx="3">
                  <c:v>2.3199999999999998</c:v>
                </c:pt>
                <c:pt idx="4">
                  <c:v>3</c:v>
                </c:pt>
                <c:pt idx="5">
                  <c:v>2.95</c:v>
                </c:pt>
                <c:pt idx="6">
                  <c:v>4</c:v>
                </c:pt>
                <c:pt idx="7">
                  <c:v>5.82</c:v>
                </c:pt>
                <c:pt idx="8">
                  <c:v>3.95</c:v>
                </c:pt>
                <c:pt idx="9">
                  <c:v>4</c:v>
                </c:pt>
                <c:pt idx="10">
                  <c:v>7</c:v>
                </c:pt>
                <c:pt idx="11">
                  <c:v>3.95</c:v>
                </c:pt>
                <c:pt idx="12">
                  <c:v>2.39</c:v>
                </c:pt>
                <c:pt idx="13">
                  <c:v>0.68</c:v>
                </c:pt>
                <c:pt idx="14">
                  <c:v>21.77</c:v>
                </c:pt>
                <c:pt idx="15">
                  <c:v>7.24</c:v>
                </c:pt>
                <c:pt idx="16">
                  <c:v>0.84</c:v>
                </c:pt>
                <c:pt idx="17">
                  <c:v>4.9800000000000004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402176"/>
        <c:axId val="130420736"/>
      </c:scatterChart>
      <c:valAx>
        <c:axId val="130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420736"/>
        <c:crosses val="autoZero"/>
        <c:crossBetween val="midCat"/>
      </c:valAx>
      <c:valAx>
        <c:axId val="13042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40217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Сумської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465032653816663"/>
          <c:y val="1.54141022853126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365777516081367"/>
          <c:w val="0.89250378787878792"/>
          <c:h val="0.7365487480608160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'!$C$579</c:f>
                  <c:strCache>
                    <c:ptCount val="1"/>
                    <c:pt idx="0">
                      <c:v>Білопільський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'!$C$580</c:f>
                  <c:strCache>
                    <c:ptCount val="1"/>
                    <c:pt idx="0">
                      <c:v>Буринський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'!$C$581</c:f>
                  <c:strCache>
                    <c:ptCount val="1"/>
                    <c:pt idx="0">
                      <c:v>Великописарівський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'!$C$582</c:f>
                  <c:strCache>
                    <c:ptCount val="1"/>
                    <c:pt idx="0">
                      <c:v>Глухівський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'!$C$583</c:f>
                  <c:strCache>
                    <c:ptCount val="1"/>
                    <c:pt idx="0">
                      <c:v>Зарічний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'!$C$584</c:f>
                  <c:strCache>
                    <c:ptCount val="1"/>
                    <c:pt idx="0">
                      <c:v>Ковпаківський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'!$C$585</c:f>
                  <c:strCache>
                    <c:ptCount val="1"/>
                    <c:pt idx="0">
                      <c:v>Конотопський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'!$C$586</c:f>
                  <c:strCache>
                    <c:ptCount val="1"/>
                    <c:pt idx="0">
                      <c:v>Краснопільський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'!$C$587</c:f>
                  <c:strCache>
                    <c:ptCount val="1"/>
                    <c:pt idx="0">
                      <c:v>Кролевецький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'!$C$588</c:f>
                  <c:strCache>
                    <c:ptCount val="1"/>
                    <c:pt idx="0">
                      <c:v>Лебединський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'!$C$589</c:f>
                  <c:strCache>
                    <c:ptCount val="1"/>
                    <c:pt idx="0">
                      <c:v>Липоводолинський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'!$C$590</c:f>
                  <c:strCache>
                    <c:ptCount val="1"/>
                    <c:pt idx="0">
                      <c:v>Недригайлівський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'!$C$591</c:f>
                  <c:strCache>
                    <c:ptCount val="1"/>
                    <c:pt idx="0">
                      <c:v>Охтирський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'!$C$592</c:f>
                  <c:strCache>
                    <c:ptCount val="1"/>
                    <c:pt idx="0">
                      <c:v>Путивльський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'!$C$593</c:f>
                  <c:strCache>
                    <c:ptCount val="1"/>
                    <c:pt idx="0">
                      <c:v>Роменський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'!$C$594</c:f>
                  <c:strCache>
                    <c:ptCount val="1"/>
                    <c:pt idx="0">
                      <c:v>Середино-Будський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'!$C$595</c:f>
                  <c:strCache>
                    <c:ptCount val="1"/>
                    <c:pt idx="0">
                      <c:v>Сумський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'!$C$596</c:f>
                  <c:strCache>
                    <c:ptCount val="1"/>
                    <c:pt idx="0">
                      <c:v>Тростянецький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'!$C$597</c:f>
                  <c:strCache>
                    <c:ptCount val="1"/>
                    <c:pt idx="0">
                      <c:v>Шосткинський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'!$C$598</c:f>
                  <c:strCache>
                    <c:ptCount val="1"/>
                    <c:pt idx="0">
                      <c:v>Ямпільський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'!$F$579:$F$598</c:f>
              <c:numCache>
                <c:formatCode>#,##0_ ;[Red]\-#,##0\ </c:formatCode>
                <c:ptCount val="20"/>
                <c:pt idx="0">
                  <c:v>233.06</c:v>
                </c:pt>
                <c:pt idx="1">
                  <c:v>145.66</c:v>
                </c:pt>
                <c:pt idx="2">
                  <c:v>336.86</c:v>
                </c:pt>
                <c:pt idx="3">
                  <c:v>414.85</c:v>
                </c:pt>
                <c:pt idx="4">
                  <c:v>1157.04</c:v>
                </c:pt>
                <c:pt idx="5">
                  <c:v>1639.63</c:v>
                </c:pt>
                <c:pt idx="6">
                  <c:v>776.37</c:v>
                </c:pt>
                <c:pt idx="7">
                  <c:v>107.32</c:v>
                </c:pt>
                <c:pt idx="8">
                  <c:v>216.36</c:v>
                </c:pt>
                <c:pt idx="9">
                  <c:v>335.61</c:v>
                </c:pt>
                <c:pt idx="10">
                  <c:v>119.11</c:v>
                </c:pt>
                <c:pt idx="11">
                  <c:v>169.05</c:v>
                </c:pt>
                <c:pt idx="12">
                  <c:v>462.83</c:v>
                </c:pt>
                <c:pt idx="13">
                  <c:v>197.57</c:v>
                </c:pt>
                <c:pt idx="14">
                  <c:v>504.76</c:v>
                </c:pt>
                <c:pt idx="15">
                  <c:v>89.69</c:v>
                </c:pt>
                <c:pt idx="16">
                  <c:v>411.29</c:v>
                </c:pt>
                <c:pt idx="17">
                  <c:v>243.28</c:v>
                </c:pt>
                <c:pt idx="18">
                  <c:v>533.88</c:v>
                </c:pt>
                <c:pt idx="19">
                  <c:v>132.31</c:v>
                </c:pt>
              </c:numCache>
            </c:numRef>
          </c:xVal>
          <c:yVal>
            <c:numRef>
              <c:f>'графіки '!$G$579:$G$598</c:f>
              <c:numCache>
                <c:formatCode>#,##0.0_ ;[Red]\-#,##0.0\ </c:formatCode>
                <c:ptCount val="20"/>
                <c:pt idx="0">
                  <c:v>4.9000000000000004</c:v>
                </c:pt>
                <c:pt idx="1">
                  <c:v>2.1</c:v>
                </c:pt>
                <c:pt idx="2">
                  <c:v>3</c:v>
                </c:pt>
                <c:pt idx="3">
                  <c:v>4</c:v>
                </c:pt>
                <c:pt idx="4">
                  <c:v>11.6</c:v>
                </c:pt>
                <c:pt idx="5">
                  <c:v>13.9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2.9</c:v>
                </c:pt>
                <c:pt idx="12">
                  <c:v>7.9</c:v>
                </c:pt>
                <c:pt idx="13">
                  <c:v>3.9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2.9</c:v>
                </c:pt>
                <c:pt idx="18">
                  <c:v>6</c:v>
                </c:pt>
                <c:pt idx="19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577152"/>
        <c:axId val="130579072"/>
      </c:scatterChart>
      <c:valAx>
        <c:axId val="13057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579072"/>
        <c:crosses val="autoZero"/>
        <c:crossBetween val="midCat"/>
      </c:valAx>
      <c:valAx>
        <c:axId val="1305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57715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апеляційних </a:t>
            </a:r>
            <a:r>
              <a:rPr lang="uk-UA" sz="1800" u="sng" baseline="0"/>
              <a:t>господарських </a:t>
            </a:r>
            <a:r>
              <a:rPr lang="uk-UA" sz="1800" u="sng"/>
              <a:t>судів</a:t>
            </a:r>
            <a:r>
              <a:rPr lang="uk-UA" sz="1800"/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 sz="1800"/>
          </a:p>
        </c:rich>
      </c:tx>
      <c:layout>
        <c:manualLayout>
          <c:xMode val="edge"/>
          <c:yMode val="edge"/>
          <c:x val="0.1289908347451258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1705555555555555"/>
          <c:w val="0.92423516414141416"/>
          <c:h val="0.8189021367521367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'!$C$64</c:f>
                  <c:strCache>
                    <c:ptCount val="1"/>
                    <c:pt idx="0">
                      <c:v>Дніпропетровський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'!$C$65</c:f>
                  <c:strCache>
                    <c:ptCount val="1"/>
                    <c:pt idx="0">
                      <c:v>Донецький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'!$C$66</c:f>
                  <c:strCache>
                    <c:ptCount val="1"/>
                    <c:pt idx="0">
                      <c:v>Київський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'!$C$67</c:f>
                  <c:strCache>
                    <c:ptCount val="1"/>
                    <c:pt idx="0">
                      <c:v>Львівський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'!$C$68</c:f>
                  <c:strCache>
                    <c:ptCount val="1"/>
                    <c:pt idx="0">
                      <c:v>Одеський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955933609171924E-2"/>
                  <c:y val="3.0701362967266586E-2"/>
                </c:manualLayout>
              </c:layout>
              <c:tx>
                <c:strRef>
                  <c:f>'графіки '!$C$69</c:f>
                  <c:strCache>
                    <c:ptCount val="1"/>
                    <c:pt idx="0">
                      <c:v>Рiвненський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'!$C$70</c:f>
                  <c:strCache>
                    <c:ptCount val="1"/>
                    <c:pt idx="0">
                      <c:v>Харківський апеляційний господарський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'!$H$64:$H$70</c:f>
              <c:numCache>
                <c:formatCode>0%</c:formatCode>
                <c:ptCount val="7"/>
                <c:pt idx="0">
                  <c:v>-0.64</c:v>
                </c:pt>
                <c:pt idx="1">
                  <c:v>0.32</c:v>
                </c:pt>
                <c:pt idx="2">
                  <c:v>1.8800000000000001</c:v>
                </c:pt>
                <c:pt idx="3">
                  <c:v>-0.31</c:v>
                </c:pt>
                <c:pt idx="4">
                  <c:v>-0.76</c:v>
                </c:pt>
                <c:pt idx="5">
                  <c:v>-1.08</c:v>
                </c:pt>
                <c:pt idx="6">
                  <c:v>-0.83</c:v>
                </c:pt>
              </c:numCache>
            </c:numRef>
          </c:xVal>
          <c:yVal>
            <c:numRef>
              <c:f>'графіки '!$I$64:$I$70</c:f>
              <c:numCache>
                <c:formatCode>0%</c:formatCode>
                <c:ptCount val="7"/>
                <c:pt idx="0">
                  <c:v>-0.86</c:v>
                </c:pt>
                <c:pt idx="1">
                  <c:v>-0.84</c:v>
                </c:pt>
                <c:pt idx="2">
                  <c:v>-0.29000000000000004</c:v>
                </c:pt>
                <c:pt idx="3">
                  <c:v>-2.2799999999999998</c:v>
                </c:pt>
                <c:pt idx="4">
                  <c:v>-0.59</c:v>
                </c:pt>
                <c:pt idx="5">
                  <c:v>-1.08</c:v>
                </c:pt>
                <c:pt idx="6">
                  <c:v>-0.46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329728"/>
        <c:axId val="122336000"/>
      </c:scatterChart>
      <c:valAx>
        <c:axId val="12232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336000"/>
        <c:crosses val="autoZero"/>
        <c:crossBetween val="midCat"/>
      </c:valAx>
      <c:valAx>
        <c:axId val="12233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32972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Тернопільської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'!$C$600</c:f>
                  <c:strCache>
                    <c:ptCount val="1"/>
                    <c:pt idx="0">
                      <c:v>Бережанський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'!$C$601</c:f>
                  <c:strCache>
                    <c:ptCount val="1"/>
                    <c:pt idx="0">
                      <c:v>Борщівський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'!$C$602</c:f>
                  <c:strCache>
                    <c:ptCount val="1"/>
                    <c:pt idx="0">
                      <c:v>Бучацький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'!$C$603</c:f>
                  <c:strCache>
                    <c:ptCount val="1"/>
                    <c:pt idx="0">
                      <c:v>Гусятинський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'!$C$604</c:f>
                  <c:strCache>
                    <c:ptCount val="1"/>
                    <c:pt idx="0">
                      <c:v>Заліщицький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'!$C$605</c:f>
                  <c:strCache>
                    <c:ptCount val="1"/>
                    <c:pt idx="0">
                      <c:v>Збаразький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'!$C$606</c:f>
                  <c:strCache>
                    <c:ptCount val="1"/>
                    <c:pt idx="0">
                      <c:v>Зборівський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'!$C$607</c:f>
                  <c:strCache>
                    <c:ptCount val="1"/>
                    <c:pt idx="0">
                      <c:v>Козівський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'!$C$608</c:f>
                  <c:strCache>
                    <c:ptCount val="1"/>
                    <c:pt idx="0">
                      <c:v>Кременецький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'!$C$609</c:f>
                  <c:strCache>
                    <c:ptCount val="1"/>
                    <c:pt idx="0">
                      <c:v>Лановецький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'!$C$610</c:f>
                  <c:strCache>
                    <c:ptCount val="1"/>
                    <c:pt idx="0">
                      <c:v>Монастириський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'!$C$611</c:f>
                  <c:strCache>
                    <c:ptCount val="1"/>
                    <c:pt idx="0">
                      <c:v>Підволочиський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'!$C$612</c:f>
                  <c:strCache>
                    <c:ptCount val="1"/>
                    <c:pt idx="0">
                      <c:v>Підгаєцький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'!$C$613</c:f>
                  <c:strCache>
                    <c:ptCount val="1"/>
                    <c:pt idx="0">
                      <c:v>Теребовлянський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'!$C$614</c:f>
                  <c:strCache>
                    <c:ptCount val="1"/>
                    <c:pt idx="0">
                      <c:v>Тернопільський міськрайонний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'!$C$615</c:f>
                  <c:strCache>
                    <c:ptCount val="1"/>
                    <c:pt idx="0">
                      <c:v>Чортківський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'!$C$616</c:f>
                  <c:strCache>
                    <c:ptCount val="1"/>
                    <c:pt idx="0">
                      <c:v>Шумський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'!$F$600:$F$616</c:f>
              <c:numCache>
                <c:formatCode>#,##0_ ;[Red]\-#,##0\ </c:formatCode>
                <c:ptCount val="17"/>
                <c:pt idx="0">
                  <c:v>181.04</c:v>
                </c:pt>
                <c:pt idx="1">
                  <c:v>222.6</c:v>
                </c:pt>
                <c:pt idx="2">
                  <c:v>251.49</c:v>
                </c:pt>
                <c:pt idx="3">
                  <c:v>187.68</c:v>
                </c:pt>
                <c:pt idx="4">
                  <c:v>146.91</c:v>
                </c:pt>
                <c:pt idx="5">
                  <c:v>196.44</c:v>
                </c:pt>
                <c:pt idx="6">
                  <c:v>265.10000000000002</c:v>
                </c:pt>
                <c:pt idx="7">
                  <c:v>83.48</c:v>
                </c:pt>
                <c:pt idx="8">
                  <c:v>273.01</c:v>
                </c:pt>
                <c:pt idx="9">
                  <c:v>92.59</c:v>
                </c:pt>
                <c:pt idx="10">
                  <c:v>91.72</c:v>
                </c:pt>
                <c:pt idx="11">
                  <c:v>149.62</c:v>
                </c:pt>
                <c:pt idx="12">
                  <c:v>36.25</c:v>
                </c:pt>
                <c:pt idx="13">
                  <c:v>274.47000000000003</c:v>
                </c:pt>
                <c:pt idx="14">
                  <c:v>2229.25</c:v>
                </c:pt>
                <c:pt idx="15">
                  <c:v>286.98</c:v>
                </c:pt>
                <c:pt idx="16">
                  <c:v>262.33999999999997</c:v>
                </c:pt>
              </c:numCache>
            </c:numRef>
          </c:xVal>
          <c:yVal>
            <c:numRef>
              <c:f>'графіки '!$G$600:$G$616</c:f>
              <c:numCache>
                <c:formatCode>#,##0.0_ ;[Red]\-#,##0.0\ </c:formatCode>
                <c:ptCount val="1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3.9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2.9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23</c:v>
                </c:pt>
                <c:pt idx="15">
                  <c:v>5</c:v>
                </c:pt>
                <c:pt idx="16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250432"/>
        <c:axId val="131281280"/>
      </c:scatterChart>
      <c:valAx>
        <c:axId val="13125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281280"/>
        <c:crosses val="autoZero"/>
        <c:crossBetween val="midCat"/>
      </c:valAx>
      <c:valAx>
        <c:axId val="1312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25043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Харківської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91794871794872"/>
          <c:w val="0.89250378787878792"/>
          <c:h val="0.7532886752136752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'!$C$618</c:f>
                  <c:strCache>
                    <c:ptCount val="1"/>
                    <c:pt idx="0">
                      <c:v>Балаклійський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'!$C$619</c:f>
                  <c:strCache>
                    <c:ptCount val="1"/>
                    <c:pt idx="0">
                      <c:v>Барвінківський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'!$C$620</c:f>
                  <c:strCache>
                    <c:ptCount val="1"/>
                    <c:pt idx="0">
                      <c:v>Близнюківський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'!$C$621</c:f>
                  <c:strCache>
                    <c:ptCount val="1"/>
                    <c:pt idx="0">
                      <c:v>Богодухівський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'!$C$622</c:f>
                  <c:strCache>
                    <c:ptCount val="1"/>
                    <c:pt idx="0">
                      <c:v>Борівський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'!$C$623</c:f>
                  <c:strCache>
                    <c:ptCount val="1"/>
                    <c:pt idx="0">
                      <c:v>Валківський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'!$C$624</c:f>
                  <c:strCache>
                    <c:ptCount val="1"/>
                    <c:pt idx="0">
                      <c:v>Великобурлуцький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'!$C$625</c:f>
                  <c:strCache>
                    <c:ptCount val="1"/>
                    <c:pt idx="0">
                      <c:v>Вовчанський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'!$C$626</c:f>
                  <c:strCache>
                    <c:ptCount val="1"/>
                    <c:pt idx="0">
                      <c:v>Дворічанський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'!$C$627</c:f>
                  <c:strCache>
                    <c:ptCount val="1"/>
                    <c:pt idx="0">
                      <c:v>Дергачівський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'!$C$628</c:f>
                  <c:strCache>
                    <c:ptCount val="1"/>
                    <c:pt idx="0">
                      <c:v>Дзержинський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'!$C$629</c:f>
                  <c:strCache>
                    <c:ptCount val="1"/>
                    <c:pt idx="0">
                      <c:v>Жовтневий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'!$C$630</c:f>
                  <c:strCache>
                    <c:ptCount val="1"/>
                    <c:pt idx="0">
                      <c:v>Зачепилівський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'!$C$631</c:f>
                  <c:strCache>
                    <c:ptCount val="1"/>
                    <c:pt idx="0">
                      <c:v>Зміївський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'!$C$632</c:f>
                  <c:strCache>
                    <c:ptCount val="1"/>
                    <c:pt idx="0">
                      <c:v>Золочівський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'!$C$633</c:f>
                  <c:strCache>
                    <c:ptCount val="1"/>
                    <c:pt idx="0">
                      <c:v>Ізюмський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'!$C$634</c:f>
                  <c:strCache>
                    <c:ptCount val="1"/>
                    <c:pt idx="0">
                      <c:v>Кегичівський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'!$C$635</c:f>
                  <c:strCache>
                    <c:ptCount val="1"/>
                    <c:pt idx="0">
                      <c:v>Київський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'!$C$636</c:f>
                  <c:strCache>
                    <c:ptCount val="1"/>
                    <c:pt idx="0">
                      <c:v>Коломацький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'!$C$637</c:f>
                  <c:strCache>
                    <c:ptCount val="1"/>
                    <c:pt idx="0">
                      <c:v>Комінтернівський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'!$C$638</c:f>
                  <c:strCache>
                    <c:ptCount val="1"/>
                    <c:pt idx="0">
                      <c:v>Красноградський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'!$C$639</c:f>
                  <c:strCache>
                    <c:ptCount val="1"/>
                    <c:pt idx="0">
                      <c:v>Краснокутський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'!$C$640</c:f>
                  <c:strCache>
                    <c:ptCount val="1"/>
                    <c:pt idx="0">
                      <c:v>Куп'янський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'!$C$641</c:f>
                  <c:strCache>
                    <c:ptCount val="1"/>
                    <c:pt idx="0">
                      <c:v>Ленінський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'!$C$642</c:f>
                  <c:strCache>
                    <c:ptCount val="1"/>
                    <c:pt idx="0">
                      <c:v>Лозівський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'!$C$643</c:f>
                  <c:strCache>
                    <c:ptCount val="1"/>
                    <c:pt idx="0">
                      <c:v>Люботинський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'!$C$644</c:f>
                  <c:strCache>
                    <c:ptCount val="1"/>
                    <c:pt idx="0">
                      <c:v>Московський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'!$C$645</c:f>
                  <c:strCache>
                    <c:ptCount val="1"/>
                    <c:pt idx="0">
                      <c:v>Нововодолазький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'!$C$646</c:f>
                  <c:strCache>
                    <c:ptCount val="1"/>
                    <c:pt idx="0">
                      <c:v>Орджонікідзевський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'!$C$647</c:f>
                  <c:strCache>
                    <c:ptCount val="1"/>
                    <c:pt idx="0">
                      <c:v>Первомайський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'!$C$648</c:f>
                  <c:strCache>
                    <c:ptCount val="1"/>
                    <c:pt idx="0">
                      <c:v>Печенізький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'!$C$649</c:f>
                  <c:strCache>
                    <c:ptCount val="1"/>
                    <c:pt idx="0">
                      <c:v>Сахновщинський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'!$C$650</c:f>
                  <c:strCache>
                    <c:ptCount val="1"/>
                    <c:pt idx="0">
                      <c:v>Фрунзенський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'!$C$651</c:f>
                  <c:strCache>
                    <c:ptCount val="1"/>
                    <c:pt idx="0">
                      <c:v>Харківський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'!$C$652</c:f>
                  <c:strCache>
                    <c:ptCount val="1"/>
                    <c:pt idx="0">
                      <c:v>Червонозаводський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'!$C$653</c:f>
                  <c:strCache>
                    <c:ptCount val="1"/>
                    <c:pt idx="0">
                      <c:v>Чугуївський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'!$C$654</c:f>
                  <c:strCache>
                    <c:ptCount val="1"/>
                    <c:pt idx="0">
                      <c:v>Шевченківський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'!$F$618:$F$654</c:f>
              <c:numCache>
                <c:formatCode>#,##0_ ;[Red]\-#,##0\ </c:formatCode>
                <c:ptCount val="37"/>
                <c:pt idx="0">
                  <c:v>483.18</c:v>
                </c:pt>
                <c:pt idx="1">
                  <c:v>176.2</c:v>
                </c:pt>
                <c:pt idx="2">
                  <c:v>117.35</c:v>
                </c:pt>
                <c:pt idx="3">
                  <c:v>195.1</c:v>
                </c:pt>
                <c:pt idx="4">
                  <c:v>118.1</c:v>
                </c:pt>
                <c:pt idx="5">
                  <c:v>293.19</c:v>
                </c:pt>
                <c:pt idx="6">
                  <c:v>123.38</c:v>
                </c:pt>
                <c:pt idx="7">
                  <c:v>230.37</c:v>
                </c:pt>
                <c:pt idx="8">
                  <c:v>112.08</c:v>
                </c:pt>
                <c:pt idx="9">
                  <c:v>633.41</c:v>
                </c:pt>
                <c:pt idx="10">
                  <c:v>1587.48</c:v>
                </c:pt>
                <c:pt idx="11">
                  <c:v>946.73</c:v>
                </c:pt>
                <c:pt idx="12">
                  <c:v>193.56</c:v>
                </c:pt>
                <c:pt idx="13">
                  <c:v>519.67999999999995</c:v>
                </c:pt>
                <c:pt idx="14">
                  <c:v>167.15</c:v>
                </c:pt>
                <c:pt idx="15">
                  <c:v>438.51</c:v>
                </c:pt>
                <c:pt idx="16">
                  <c:v>69.64</c:v>
                </c:pt>
                <c:pt idx="17">
                  <c:v>1785.32</c:v>
                </c:pt>
                <c:pt idx="18">
                  <c:v>51.36</c:v>
                </c:pt>
                <c:pt idx="19">
                  <c:v>974.68</c:v>
                </c:pt>
                <c:pt idx="20">
                  <c:v>424.88</c:v>
                </c:pt>
                <c:pt idx="21">
                  <c:v>196.97</c:v>
                </c:pt>
                <c:pt idx="22">
                  <c:v>553.45000000000005</c:v>
                </c:pt>
                <c:pt idx="23">
                  <c:v>1225.48</c:v>
                </c:pt>
                <c:pt idx="24">
                  <c:v>602.79</c:v>
                </c:pt>
                <c:pt idx="25">
                  <c:v>97.76</c:v>
                </c:pt>
                <c:pt idx="26">
                  <c:v>1893.61</c:v>
                </c:pt>
                <c:pt idx="27">
                  <c:v>163.41</c:v>
                </c:pt>
                <c:pt idx="28">
                  <c:v>895.65</c:v>
                </c:pt>
                <c:pt idx="29">
                  <c:v>260.83999999999997</c:v>
                </c:pt>
                <c:pt idx="30">
                  <c:v>45.3</c:v>
                </c:pt>
                <c:pt idx="31">
                  <c:v>117.01</c:v>
                </c:pt>
                <c:pt idx="32">
                  <c:v>786.36</c:v>
                </c:pt>
                <c:pt idx="33">
                  <c:v>908.32</c:v>
                </c:pt>
                <c:pt idx="34">
                  <c:v>1212.1199999999999</c:v>
                </c:pt>
                <c:pt idx="35">
                  <c:v>517.51</c:v>
                </c:pt>
                <c:pt idx="36">
                  <c:v>166.08</c:v>
                </c:pt>
              </c:numCache>
            </c:numRef>
          </c:xVal>
          <c:yVal>
            <c:numRef>
              <c:f>'графіки '!$G$618:$G$654</c:f>
              <c:numCache>
                <c:formatCode>#,##0.0_ ;[Red]\-#,##0.0\ </c:formatCode>
                <c:ptCount val="3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9</c:v>
                </c:pt>
                <c:pt idx="10">
                  <c:v>14</c:v>
                </c:pt>
                <c:pt idx="11">
                  <c:v>13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1.9</c:v>
                </c:pt>
                <c:pt idx="17">
                  <c:v>18</c:v>
                </c:pt>
                <c:pt idx="18">
                  <c:v>3</c:v>
                </c:pt>
                <c:pt idx="19">
                  <c:v>14</c:v>
                </c:pt>
                <c:pt idx="20">
                  <c:v>4</c:v>
                </c:pt>
                <c:pt idx="21">
                  <c:v>3</c:v>
                </c:pt>
                <c:pt idx="22">
                  <c:v>9.1</c:v>
                </c:pt>
                <c:pt idx="23">
                  <c:v>11</c:v>
                </c:pt>
                <c:pt idx="24">
                  <c:v>6.2</c:v>
                </c:pt>
                <c:pt idx="25">
                  <c:v>3</c:v>
                </c:pt>
                <c:pt idx="26">
                  <c:v>17</c:v>
                </c:pt>
                <c:pt idx="27">
                  <c:v>4.5</c:v>
                </c:pt>
                <c:pt idx="28">
                  <c:v>13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11</c:v>
                </c:pt>
                <c:pt idx="33">
                  <c:v>13</c:v>
                </c:pt>
                <c:pt idx="34">
                  <c:v>14.7</c:v>
                </c:pt>
                <c:pt idx="35">
                  <c:v>5.3</c:v>
                </c:pt>
                <c:pt idx="36">
                  <c:v>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440640"/>
        <c:axId val="131442560"/>
      </c:scatterChart>
      <c:valAx>
        <c:axId val="13144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442560"/>
        <c:crosses val="autoZero"/>
        <c:crossBetween val="midCat"/>
      </c:valAx>
      <c:valAx>
        <c:axId val="13144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44064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Херсонської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'!$C$656</c:f>
                  <c:strCache>
                    <c:ptCount val="1"/>
                    <c:pt idx="0">
                      <c:v>Бериславський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'!$C$657</c:f>
                  <c:strCache>
                    <c:ptCount val="1"/>
                    <c:pt idx="0">
                      <c:v>Білозерський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'!$C$658</c:f>
                  <c:strCache>
                    <c:ptCount val="1"/>
                    <c:pt idx="0">
                      <c:v>Великолепетиський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'!$C$659</c:f>
                  <c:strCache>
                    <c:ptCount val="1"/>
                    <c:pt idx="0">
                      <c:v>Великоолександрівський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'!$C$660</c:f>
                  <c:strCache>
                    <c:ptCount val="1"/>
                    <c:pt idx="0">
                      <c:v>Верхньорогачицький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'!$C$661</c:f>
                  <c:strCache>
                    <c:ptCount val="1"/>
                    <c:pt idx="0">
                      <c:v>Високопільський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'!$C$662</c:f>
                  <c:strCache>
                    <c:ptCount val="1"/>
                    <c:pt idx="0">
                      <c:v>Генічеський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'!$C$663</c:f>
                  <c:strCache>
                    <c:ptCount val="1"/>
                    <c:pt idx="0">
                      <c:v>Голопристанський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'!$C$664</c:f>
                  <c:strCache>
                    <c:ptCount val="1"/>
                    <c:pt idx="0">
                      <c:v>Горностаївський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'!$C$665</c:f>
                  <c:strCache>
                    <c:ptCount val="1"/>
                    <c:pt idx="0">
                      <c:v>Іванівський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'!$C$666</c:f>
                  <c:strCache>
                    <c:ptCount val="1"/>
                    <c:pt idx="0">
                      <c:v>Каланчацький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'!$C$667</c:f>
                  <c:strCache>
                    <c:ptCount val="1"/>
                    <c:pt idx="0">
                      <c:v>Каховський міськрайонний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'!$C$668</c:f>
                  <c:strCache>
                    <c:ptCount val="1"/>
                    <c:pt idx="0">
                      <c:v>Нижньосірогозький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'!$C$669</c:f>
                  <c:strCache>
                    <c:ptCount val="1"/>
                    <c:pt idx="0">
                      <c:v>Нововоронцовський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'!$C$670</c:f>
                  <c:strCache>
                    <c:ptCount val="1"/>
                    <c:pt idx="0">
                      <c:v>Новокаховський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'!$C$671</c:f>
                  <c:strCache>
                    <c:ptCount val="1"/>
                    <c:pt idx="0">
                      <c:v>Новотроїцький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'!$C$672</c:f>
                  <c:strCache>
                    <c:ptCount val="1"/>
                    <c:pt idx="0">
                      <c:v>Скадовський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'!$C$673</c:f>
                  <c:strCache>
                    <c:ptCount val="1"/>
                    <c:pt idx="0">
                      <c:v>Херсонський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'!$C$674</c:f>
                  <c:strCache>
                    <c:ptCount val="1"/>
                    <c:pt idx="0">
                      <c:v>Цюрупинський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'!$C$675</c:f>
                  <c:strCache>
                    <c:ptCount val="1"/>
                    <c:pt idx="0">
                      <c:v>Чаплинський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'!$F$656:$F$675</c:f>
              <c:numCache>
                <c:formatCode>#,##0_ ;[Red]\-#,##0\ </c:formatCode>
                <c:ptCount val="20"/>
                <c:pt idx="0">
                  <c:v>371.77</c:v>
                </c:pt>
                <c:pt idx="1">
                  <c:v>363.41</c:v>
                </c:pt>
                <c:pt idx="2">
                  <c:v>112.76</c:v>
                </c:pt>
                <c:pt idx="3">
                  <c:v>284.25</c:v>
                </c:pt>
                <c:pt idx="4">
                  <c:v>61.81</c:v>
                </c:pt>
                <c:pt idx="5">
                  <c:v>104.69</c:v>
                </c:pt>
                <c:pt idx="6">
                  <c:v>493.04</c:v>
                </c:pt>
                <c:pt idx="7">
                  <c:v>505.11</c:v>
                </c:pt>
                <c:pt idx="8">
                  <c:v>87.57</c:v>
                </c:pt>
                <c:pt idx="9">
                  <c:v>93.76</c:v>
                </c:pt>
                <c:pt idx="10">
                  <c:v>217.86</c:v>
                </c:pt>
                <c:pt idx="11">
                  <c:v>486.83</c:v>
                </c:pt>
                <c:pt idx="12">
                  <c:v>105.27</c:v>
                </c:pt>
                <c:pt idx="13">
                  <c:v>137.26</c:v>
                </c:pt>
                <c:pt idx="14">
                  <c:v>533.13</c:v>
                </c:pt>
                <c:pt idx="15">
                  <c:v>306.2</c:v>
                </c:pt>
                <c:pt idx="16">
                  <c:v>342.43</c:v>
                </c:pt>
                <c:pt idx="17">
                  <c:v>2894.23</c:v>
                </c:pt>
                <c:pt idx="18">
                  <c:v>411.73</c:v>
                </c:pt>
                <c:pt idx="19">
                  <c:v>202.46</c:v>
                </c:pt>
              </c:numCache>
            </c:numRef>
          </c:xVal>
          <c:yVal>
            <c:numRef>
              <c:f>'графіки '!$G$656:$G$675</c:f>
              <c:numCache>
                <c:formatCode>#,##0.0_ ;[Red]\-#,##0.0\ 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31</c:v>
                </c:pt>
                <c:pt idx="18">
                  <c:v>6</c:v>
                </c:pt>
                <c:pt idx="19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988672"/>
        <c:axId val="131003136"/>
      </c:scatterChart>
      <c:valAx>
        <c:axId val="13098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003136"/>
        <c:crosses val="autoZero"/>
        <c:crossBetween val="midCat"/>
      </c:valAx>
      <c:valAx>
        <c:axId val="13100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98867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Хмельницької 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73893440376505"/>
          <c:y val="8.62673281853701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080430459782501"/>
          <c:w val="0.89250378787878792"/>
          <c:h val="0.7494020320587497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'!$C$677</c:f>
                  <c:strCache>
                    <c:ptCount val="1"/>
                    <c:pt idx="0">
                      <c:v>Білогірський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'!$C$678</c:f>
                  <c:strCache>
                    <c:ptCount val="1"/>
                    <c:pt idx="0">
                      <c:v>Віньковецький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'!$C$679</c:f>
                  <c:strCache>
                    <c:ptCount val="1"/>
                    <c:pt idx="0">
                      <c:v>Волочиський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'!$C$680</c:f>
                  <c:strCache>
                    <c:ptCount val="1"/>
                    <c:pt idx="0">
                      <c:v>Городоцький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'!$C$681</c:f>
                  <c:strCache>
                    <c:ptCount val="1"/>
                    <c:pt idx="0">
                      <c:v>Деражнянський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'!$C$682</c:f>
                  <c:strCache>
                    <c:ptCount val="1"/>
                    <c:pt idx="0">
                      <c:v>Дунаєвецький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'!$C$683</c:f>
                  <c:strCache>
                    <c:ptCount val="1"/>
                    <c:pt idx="0">
                      <c:v>Ізяславський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'!$C$684</c:f>
                  <c:strCache>
                    <c:ptCount val="1"/>
                    <c:pt idx="0">
                      <c:v>Кам'янець-Подільський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'!$C$685</c:f>
                  <c:strCache>
                    <c:ptCount val="1"/>
                    <c:pt idx="0">
                      <c:v>Красилівський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'!$C$686</c:f>
                  <c:strCache>
                    <c:ptCount val="1"/>
                    <c:pt idx="0">
                      <c:v>Летичівський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'!$C$687</c:f>
                  <c:strCache>
                    <c:ptCount val="1"/>
                    <c:pt idx="0">
                      <c:v>Нетішинський міський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'!$C$688</c:f>
                  <c:strCache>
                    <c:ptCount val="1"/>
                    <c:pt idx="0">
                      <c:v>Новоушицький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'!$C$689</c:f>
                  <c:strCache>
                    <c:ptCount val="1"/>
                    <c:pt idx="0">
                      <c:v>Полонський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'!$C$690</c:f>
                  <c:strCache>
                    <c:ptCount val="1"/>
                    <c:pt idx="0">
                      <c:v>Славутський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'!$C$691</c:f>
                  <c:strCache>
                    <c:ptCount val="1"/>
                    <c:pt idx="0">
                      <c:v>Старокостянтинівський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'!$C$692</c:f>
                  <c:strCache>
                    <c:ptCount val="1"/>
                    <c:pt idx="0">
                      <c:v>Старосинявський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'!$C$693</c:f>
                  <c:strCache>
                    <c:ptCount val="1"/>
                    <c:pt idx="0">
                      <c:v>Теофіпольський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'!$C$694</c:f>
                  <c:strCache>
                    <c:ptCount val="1"/>
                    <c:pt idx="0">
                      <c:v>Хмельницький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'!$C$695</c:f>
                  <c:strCache>
                    <c:ptCount val="1"/>
                    <c:pt idx="0">
                      <c:v>Чемеровецький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'!$C$696</c:f>
                  <c:strCache>
                    <c:ptCount val="1"/>
                    <c:pt idx="0">
                      <c:v>Шепетівський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'!$C$697</c:f>
                  <c:strCache>
                    <c:ptCount val="1"/>
                    <c:pt idx="0">
                      <c:v>Ярмолинецький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'!$F$677:$F$697</c:f>
              <c:numCache>
                <c:formatCode>#,##0_ ;[Red]\-#,##0\ </c:formatCode>
                <c:ptCount val="21"/>
                <c:pt idx="0">
                  <c:v>110.39</c:v>
                </c:pt>
                <c:pt idx="1">
                  <c:v>134.19999999999999</c:v>
                </c:pt>
                <c:pt idx="2">
                  <c:v>222.92</c:v>
                </c:pt>
                <c:pt idx="3">
                  <c:v>226.01</c:v>
                </c:pt>
                <c:pt idx="4">
                  <c:v>211.27</c:v>
                </c:pt>
                <c:pt idx="5">
                  <c:v>506.58</c:v>
                </c:pt>
                <c:pt idx="6">
                  <c:v>301.07</c:v>
                </c:pt>
                <c:pt idx="7">
                  <c:v>971.8</c:v>
                </c:pt>
                <c:pt idx="8">
                  <c:v>330.81</c:v>
                </c:pt>
                <c:pt idx="9">
                  <c:v>143.4</c:v>
                </c:pt>
                <c:pt idx="10">
                  <c:v>203.51</c:v>
                </c:pt>
                <c:pt idx="11">
                  <c:v>105.19</c:v>
                </c:pt>
                <c:pt idx="12">
                  <c:v>238.75</c:v>
                </c:pt>
                <c:pt idx="13">
                  <c:v>364.41</c:v>
                </c:pt>
                <c:pt idx="14">
                  <c:v>588.80999999999995</c:v>
                </c:pt>
                <c:pt idx="15">
                  <c:v>0</c:v>
                </c:pt>
                <c:pt idx="16">
                  <c:v>106.87</c:v>
                </c:pt>
                <c:pt idx="17">
                  <c:v>2897.92</c:v>
                </c:pt>
                <c:pt idx="18">
                  <c:v>186.12</c:v>
                </c:pt>
                <c:pt idx="19">
                  <c:v>410.75</c:v>
                </c:pt>
                <c:pt idx="20">
                  <c:v>320.2</c:v>
                </c:pt>
              </c:numCache>
            </c:numRef>
          </c:xVal>
          <c:yVal>
            <c:numRef>
              <c:f>'графіки '!$G$677:$G$697</c:f>
              <c:numCache>
                <c:formatCode>#,##0.0_ ;[Red]\-#,##0.0\ </c:formatCode>
                <c:ptCount val="21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1.9</c:v>
                </c:pt>
                <c:pt idx="5">
                  <c:v>2</c:v>
                </c:pt>
                <c:pt idx="6">
                  <c:v>6.4</c:v>
                </c:pt>
                <c:pt idx="7">
                  <c:v>11.7</c:v>
                </c:pt>
                <c:pt idx="8">
                  <c:v>2.8</c:v>
                </c:pt>
                <c:pt idx="9">
                  <c:v>2.5</c:v>
                </c:pt>
                <c:pt idx="10">
                  <c:v>3.7</c:v>
                </c:pt>
                <c:pt idx="11">
                  <c:v>2</c:v>
                </c:pt>
                <c:pt idx="12">
                  <c:v>3</c:v>
                </c:pt>
                <c:pt idx="13">
                  <c:v>3.9</c:v>
                </c:pt>
                <c:pt idx="14">
                  <c:v>1</c:v>
                </c:pt>
                <c:pt idx="15">
                  <c:v>5.3</c:v>
                </c:pt>
                <c:pt idx="16">
                  <c:v>2.2999999999999998</c:v>
                </c:pt>
                <c:pt idx="17">
                  <c:v>31.1</c:v>
                </c:pt>
                <c:pt idx="18">
                  <c:v>3.5</c:v>
                </c:pt>
                <c:pt idx="19">
                  <c:v>8.5</c:v>
                </c:pt>
                <c:pt idx="20">
                  <c:v>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095168"/>
        <c:axId val="131121920"/>
      </c:scatterChart>
      <c:valAx>
        <c:axId val="13109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121920"/>
        <c:crosses val="autoZero"/>
        <c:crossBetween val="midCat"/>
      </c:valAx>
      <c:valAx>
        <c:axId val="13112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09516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Черкаської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73893440376505"/>
          <c:y val="5.70687512188896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34929479174236"/>
          <c:w val="0.89250378787878792"/>
          <c:h val="0.7467135538163224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'!$C$699</c:f>
                  <c:strCache>
                    <c:ptCount val="1"/>
                    <c:pt idx="0">
                      <c:v>Ватутінський міський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'!$C$700</c:f>
                  <c:strCache>
                    <c:ptCount val="1"/>
                    <c:pt idx="0">
                      <c:v>Городищенський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'!$C$701</c:f>
                  <c:strCache>
                    <c:ptCount val="1"/>
                    <c:pt idx="0">
                      <c:v>Драбівський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'!$C$702</c:f>
                  <c:strCache>
                    <c:ptCount val="1"/>
                    <c:pt idx="0">
                      <c:v>Жашківський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'!$C$703</c:f>
                  <c:strCache>
                    <c:ptCount val="1"/>
                    <c:pt idx="0">
                      <c:v>Звенигородський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'!$C$704</c:f>
                  <c:strCache>
                    <c:ptCount val="1"/>
                    <c:pt idx="0">
                      <c:v>Золотоніський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'!$C$705</c:f>
                  <c:strCache>
                    <c:ptCount val="1"/>
                    <c:pt idx="0">
                      <c:v>Кам'янський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'!$C$706</c:f>
                  <c:strCache>
                    <c:ptCount val="1"/>
                    <c:pt idx="0">
                      <c:v>Канівський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'!$C$707</c:f>
                  <c:strCache>
                    <c:ptCount val="1"/>
                    <c:pt idx="0">
                      <c:v>Катеринопільський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'!$C$708</c:f>
                  <c:strCache>
                    <c:ptCount val="1"/>
                    <c:pt idx="0">
                      <c:v>Корсунь-Шевченківський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'!$C$709</c:f>
                  <c:strCache>
                    <c:ptCount val="1"/>
                    <c:pt idx="0">
                      <c:v>Лисянський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'!$C$710</c:f>
                  <c:strCache>
                    <c:ptCount val="1"/>
                    <c:pt idx="0">
                      <c:v>Маньківський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'!$C$711</c:f>
                  <c:strCache>
                    <c:ptCount val="1"/>
                    <c:pt idx="0">
                      <c:v>Монастирищенський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'!$C$712</c:f>
                  <c:strCache>
                    <c:ptCount val="1"/>
                    <c:pt idx="0">
                      <c:v>Придніпровський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'!$C$713</c:f>
                  <c:strCache>
                    <c:ptCount val="1"/>
                    <c:pt idx="0">
                      <c:v>Смілянський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'!$C$714</c:f>
                  <c:strCache>
                    <c:ptCount val="1"/>
                    <c:pt idx="0">
                      <c:v>Соснівський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'!$C$715</c:f>
                  <c:strCache>
                    <c:ptCount val="1"/>
                    <c:pt idx="0">
                      <c:v>Тальнівський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'!$C$716</c:f>
                  <c:strCache>
                    <c:ptCount val="1"/>
                    <c:pt idx="0">
                      <c:v>Уманський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'!$C$717</c:f>
                  <c:strCache>
                    <c:ptCount val="1"/>
                    <c:pt idx="0">
                      <c:v>Христинівський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'!$C$718</c:f>
                  <c:strCache>
                    <c:ptCount val="1"/>
                    <c:pt idx="0">
                      <c:v>Черкаський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'!$C$719</c:f>
                  <c:strCache>
                    <c:ptCount val="1"/>
                    <c:pt idx="0">
                      <c:v>Чигиринський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'!$C$720</c:f>
                  <c:strCache>
                    <c:ptCount val="1"/>
                    <c:pt idx="0">
                      <c:v>Чорнобаївський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'!$C$721</c:f>
                  <c:strCache>
                    <c:ptCount val="1"/>
                    <c:pt idx="0">
                      <c:v>Шполянський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'!$F$699:$F$721</c:f>
              <c:numCache>
                <c:formatCode>#,##0_ ;[Red]\-#,##0\ </c:formatCode>
                <c:ptCount val="23"/>
                <c:pt idx="0">
                  <c:v>67.52</c:v>
                </c:pt>
                <c:pt idx="1">
                  <c:v>152.85</c:v>
                </c:pt>
                <c:pt idx="2">
                  <c:v>0</c:v>
                </c:pt>
                <c:pt idx="3">
                  <c:v>170.76</c:v>
                </c:pt>
                <c:pt idx="4">
                  <c:v>224.73</c:v>
                </c:pt>
                <c:pt idx="5">
                  <c:v>633.75</c:v>
                </c:pt>
                <c:pt idx="6">
                  <c:v>151.5</c:v>
                </c:pt>
                <c:pt idx="7">
                  <c:v>296.51</c:v>
                </c:pt>
                <c:pt idx="8">
                  <c:v>126.54</c:v>
                </c:pt>
                <c:pt idx="9">
                  <c:v>180.3</c:v>
                </c:pt>
                <c:pt idx="10">
                  <c:v>139.65</c:v>
                </c:pt>
                <c:pt idx="11">
                  <c:v>147.26</c:v>
                </c:pt>
                <c:pt idx="12">
                  <c:v>111.37</c:v>
                </c:pt>
                <c:pt idx="13">
                  <c:v>1146.0899999999999</c:v>
                </c:pt>
                <c:pt idx="14">
                  <c:v>433.12</c:v>
                </c:pt>
                <c:pt idx="15">
                  <c:v>1433.29</c:v>
                </c:pt>
                <c:pt idx="16">
                  <c:v>244.88</c:v>
                </c:pt>
                <c:pt idx="17">
                  <c:v>559.73</c:v>
                </c:pt>
                <c:pt idx="18">
                  <c:v>199.08</c:v>
                </c:pt>
                <c:pt idx="19">
                  <c:v>344.07</c:v>
                </c:pt>
                <c:pt idx="20">
                  <c:v>152.97</c:v>
                </c:pt>
                <c:pt idx="21">
                  <c:v>402.91</c:v>
                </c:pt>
                <c:pt idx="22">
                  <c:v>253.12</c:v>
                </c:pt>
              </c:numCache>
            </c:numRef>
          </c:xVal>
          <c:yVal>
            <c:numRef>
              <c:f>'графіки '!$G$699:$G$721</c:f>
              <c:numCache>
                <c:formatCode>#,##0.0_ ;[Red]\-#,##0.0\ </c:formatCode>
                <c:ptCount val="23"/>
                <c:pt idx="0">
                  <c:v>2.1</c:v>
                </c:pt>
                <c:pt idx="1">
                  <c:v>3.8</c:v>
                </c:pt>
                <c:pt idx="2">
                  <c:v>1</c:v>
                </c:pt>
                <c:pt idx="3">
                  <c:v>2.6</c:v>
                </c:pt>
                <c:pt idx="4">
                  <c:v>3.7</c:v>
                </c:pt>
                <c:pt idx="5">
                  <c:v>3.4</c:v>
                </c:pt>
                <c:pt idx="6">
                  <c:v>1</c:v>
                </c:pt>
                <c:pt idx="7">
                  <c:v>2.4</c:v>
                </c:pt>
                <c:pt idx="8">
                  <c:v>2</c:v>
                </c:pt>
                <c:pt idx="9">
                  <c:v>1.9</c:v>
                </c:pt>
                <c:pt idx="10">
                  <c:v>3.6</c:v>
                </c:pt>
                <c:pt idx="11">
                  <c:v>2.9</c:v>
                </c:pt>
                <c:pt idx="12">
                  <c:v>2.8</c:v>
                </c:pt>
                <c:pt idx="13">
                  <c:v>12.8</c:v>
                </c:pt>
                <c:pt idx="14">
                  <c:v>3.9</c:v>
                </c:pt>
                <c:pt idx="15">
                  <c:v>11.4</c:v>
                </c:pt>
                <c:pt idx="16">
                  <c:v>3.8</c:v>
                </c:pt>
                <c:pt idx="17">
                  <c:v>11.1</c:v>
                </c:pt>
                <c:pt idx="18">
                  <c:v>2</c:v>
                </c:pt>
                <c:pt idx="19">
                  <c:v>4.9000000000000004</c:v>
                </c:pt>
                <c:pt idx="20">
                  <c:v>2</c:v>
                </c:pt>
                <c:pt idx="21">
                  <c:v>4.3</c:v>
                </c:pt>
                <c:pt idx="22">
                  <c:v>1.4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160704"/>
        <c:axId val="131179264"/>
      </c:scatterChart>
      <c:valAx>
        <c:axId val="13116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179264"/>
        <c:crosses val="autoZero"/>
        <c:crossBetween val="midCat"/>
      </c:valAx>
      <c:valAx>
        <c:axId val="13117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16070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Чернівецької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777264957264958"/>
          <c:w val="0.89250378787878792"/>
          <c:h val="0.742433974358974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'!$C$723</c:f>
                  <c:strCache>
                    <c:ptCount val="1"/>
                    <c:pt idx="0">
                      <c:v>Вижницький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'!$C$724</c:f>
                  <c:strCache>
                    <c:ptCount val="1"/>
                    <c:pt idx="0">
                      <c:v>Герцаївський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'!$C$725</c:f>
                  <c:strCache>
                    <c:ptCount val="1"/>
                    <c:pt idx="0">
                      <c:v>Глибоцький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'!$C$726</c:f>
                  <c:strCache>
                    <c:ptCount val="1"/>
                    <c:pt idx="0">
                      <c:v>Заставнівський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'!$C$727</c:f>
                  <c:strCache>
                    <c:ptCount val="1"/>
                    <c:pt idx="0">
                      <c:v>Кельменецький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'!$C$728</c:f>
                  <c:strCache>
                    <c:ptCount val="1"/>
                    <c:pt idx="0">
                      <c:v>Кіцманський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'!$C$729</c:f>
                  <c:strCache>
                    <c:ptCount val="1"/>
                    <c:pt idx="0">
                      <c:v>Новодністровський міський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'!$C$730</c:f>
                  <c:strCache>
                    <c:ptCount val="1"/>
                    <c:pt idx="0">
                      <c:v>Новоселицький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'!$C$731</c:f>
                  <c:strCache>
                    <c:ptCount val="1"/>
                    <c:pt idx="0">
                      <c:v>Першотравневий районний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'!$C$732</c:f>
                  <c:strCache>
                    <c:ptCount val="1"/>
                    <c:pt idx="0">
                      <c:v>Путильський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'!$C$733</c:f>
                  <c:strCache>
                    <c:ptCount val="1"/>
                    <c:pt idx="0">
                      <c:v>Садгірський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'!$C$734</c:f>
                  <c:strCache>
                    <c:ptCount val="1"/>
                    <c:pt idx="0">
                      <c:v>Сокирянський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'!$C$735</c:f>
                  <c:strCache>
                    <c:ptCount val="1"/>
                    <c:pt idx="0">
                      <c:v>Сторожинецький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'!$C$736</c:f>
                  <c:strCache>
                    <c:ptCount val="1"/>
                    <c:pt idx="0">
                      <c:v>Хотинський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'!$C$737</c:f>
                  <c:strCache>
                    <c:ptCount val="1"/>
                    <c:pt idx="0">
                      <c:v>Шевченківський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'!$F$723:$F$737</c:f>
              <c:numCache>
                <c:formatCode>#,##0_ ;[Red]\-#,##0\ </c:formatCode>
                <c:ptCount val="15"/>
                <c:pt idx="0">
                  <c:v>265.82</c:v>
                </c:pt>
                <c:pt idx="1">
                  <c:v>122.32</c:v>
                </c:pt>
                <c:pt idx="2">
                  <c:v>308.17</c:v>
                </c:pt>
                <c:pt idx="3">
                  <c:v>194.72</c:v>
                </c:pt>
                <c:pt idx="4">
                  <c:v>150.74</c:v>
                </c:pt>
                <c:pt idx="5">
                  <c:v>414.86</c:v>
                </c:pt>
                <c:pt idx="6">
                  <c:v>45.35</c:v>
                </c:pt>
                <c:pt idx="7">
                  <c:v>266.79000000000002</c:v>
                </c:pt>
                <c:pt idx="8">
                  <c:v>648</c:v>
                </c:pt>
                <c:pt idx="9">
                  <c:v>0</c:v>
                </c:pt>
                <c:pt idx="10">
                  <c:v>232.55</c:v>
                </c:pt>
                <c:pt idx="11">
                  <c:v>144.53</c:v>
                </c:pt>
                <c:pt idx="12">
                  <c:v>407.62</c:v>
                </c:pt>
                <c:pt idx="13">
                  <c:v>226.65</c:v>
                </c:pt>
                <c:pt idx="14">
                  <c:v>1027.53</c:v>
                </c:pt>
              </c:numCache>
            </c:numRef>
          </c:xVal>
          <c:yVal>
            <c:numRef>
              <c:f>'графіки '!$G$723:$G$737</c:f>
              <c:numCache>
                <c:formatCode>#,##0.0_ ;[Red]\-#,##0.0\ </c:formatCode>
                <c:ptCount val="15"/>
                <c:pt idx="0">
                  <c:v>2.9</c:v>
                </c:pt>
                <c:pt idx="1">
                  <c:v>3.9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3.6</c:v>
                </c:pt>
                <c:pt idx="6">
                  <c:v>2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635840"/>
        <c:axId val="131650304"/>
      </c:scatterChart>
      <c:valAx>
        <c:axId val="13163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650304"/>
        <c:crosses val="autoZero"/>
        <c:crossBetween val="midCat"/>
      </c:valAx>
      <c:valAx>
        <c:axId val="13165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63584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Чернігівської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60816034630095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'!$C$739</c:f>
                  <c:strCache>
                    <c:ptCount val="1"/>
                    <c:pt idx="0">
                      <c:v>Бахмацький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'!$C$740</c:f>
                  <c:strCache>
                    <c:ptCount val="1"/>
                    <c:pt idx="0">
                      <c:v>Бобровицький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'!$C$741</c:f>
                  <c:strCache>
                    <c:ptCount val="1"/>
                    <c:pt idx="0">
                      <c:v>Борзнянський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'!$C$742</c:f>
                  <c:strCache>
                    <c:ptCount val="1"/>
                    <c:pt idx="0">
                      <c:v>Варвинський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'!$C$743</c:f>
                  <c:strCache>
                    <c:ptCount val="1"/>
                    <c:pt idx="0">
                      <c:v>Городнянський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'!$C$744</c:f>
                  <c:strCache>
                    <c:ptCount val="1"/>
                    <c:pt idx="0">
                      <c:v>Деснянський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'!$C$745</c:f>
                  <c:strCache>
                    <c:ptCount val="1"/>
                    <c:pt idx="0">
                      <c:v>Ічнянський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'!$C$746</c:f>
                  <c:strCache>
                    <c:ptCount val="1"/>
                    <c:pt idx="0">
                      <c:v>Козелецький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'!$C$747</c:f>
                  <c:strCache>
                    <c:ptCount val="1"/>
                    <c:pt idx="0">
                      <c:v>Коропський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'!$C$748</c:f>
                  <c:strCache>
                    <c:ptCount val="1"/>
                    <c:pt idx="0">
                      <c:v>Корюківський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'!$C$749</c:f>
                  <c:strCache>
                    <c:ptCount val="1"/>
                    <c:pt idx="0">
                      <c:v>Куликівський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'!$C$750</c:f>
                  <c:strCache>
                    <c:ptCount val="1"/>
                    <c:pt idx="0">
                      <c:v>Менський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'!$C$751</c:f>
                  <c:strCache>
                    <c:ptCount val="1"/>
                    <c:pt idx="0">
                      <c:v>Ніжинський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'!$C$752</c:f>
                  <c:strCache>
                    <c:ptCount val="1"/>
                    <c:pt idx="0">
                      <c:v>Новгород-Сіверський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'!$C$753</c:f>
                  <c:strCache>
                    <c:ptCount val="1"/>
                    <c:pt idx="0">
                      <c:v>Новозаводський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'!$C$754</c:f>
                  <c:strCache>
                    <c:ptCount val="1"/>
                    <c:pt idx="0">
                      <c:v>Носівський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'!$C$755</c:f>
                  <c:strCache>
                    <c:ptCount val="1"/>
                    <c:pt idx="0">
                      <c:v>Прилуцький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'!$C$756</c:f>
                  <c:strCache>
                    <c:ptCount val="1"/>
                    <c:pt idx="0">
                      <c:v>Ріпкинський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'!$C$757</c:f>
                  <c:strCache>
                    <c:ptCount val="1"/>
                    <c:pt idx="0">
                      <c:v>Семенівський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'!$C$758</c:f>
                  <c:strCache>
                    <c:ptCount val="1"/>
                    <c:pt idx="0">
                      <c:v>Сосницький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'!$C$759</c:f>
                  <c:strCache>
                    <c:ptCount val="1"/>
                    <c:pt idx="0">
                      <c:v>Срібнянський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'!$C$760</c:f>
                  <c:strCache>
                    <c:ptCount val="1"/>
                    <c:pt idx="0">
                      <c:v>Талалаївський районний суд Чернігівської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'!$C$761</c:f>
                  <c:strCache>
                    <c:ptCount val="1"/>
                    <c:pt idx="0">
                      <c:v>Чернігівський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'!$F$739:$F$761</c:f>
              <c:numCache>
                <c:formatCode>#,##0_ ;[Red]\-#,##0\ </c:formatCode>
                <c:ptCount val="23"/>
                <c:pt idx="0">
                  <c:v>329.06</c:v>
                </c:pt>
                <c:pt idx="1">
                  <c:v>184.89</c:v>
                </c:pt>
                <c:pt idx="2">
                  <c:v>239.75</c:v>
                </c:pt>
                <c:pt idx="3">
                  <c:v>75.63</c:v>
                </c:pt>
                <c:pt idx="4">
                  <c:v>292.58</c:v>
                </c:pt>
                <c:pt idx="5">
                  <c:v>1206.29</c:v>
                </c:pt>
                <c:pt idx="6">
                  <c:v>219.13</c:v>
                </c:pt>
                <c:pt idx="7">
                  <c:v>983.9</c:v>
                </c:pt>
                <c:pt idx="8">
                  <c:v>213.79</c:v>
                </c:pt>
                <c:pt idx="9">
                  <c:v>235.09</c:v>
                </c:pt>
                <c:pt idx="10">
                  <c:v>162.06</c:v>
                </c:pt>
                <c:pt idx="11">
                  <c:v>274.31</c:v>
                </c:pt>
                <c:pt idx="12">
                  <c:v>643.78</c:v>
                </c:pt>
                <c:pt idx="13">
                  <c:v>238.52</c:v>
                </c:pt>
                <c:pt idx="14">
                  <c:v>925.15</c:v>
                </c:pt>
                <c:pt idx="15">
                  <c:v>203.56</c:v>
                </c:pt>
                <c:pt idx="16">
                  <c:v>609.87</c:v>
                </c:pt>
                <c:pt idx="17">
                  <c:v>175.9</c:v>
                </c:pt>
                <c:pt idx="18">
                  <c:v>170.71</c:v>
                </c:pt>
                <c:pt idx="19">
                  <c:v>103.72</c:v>
                </c:pt>
                <c:pt idx="20">
                  <c:v>80.959999999999994</c:v>
                </c:pt>
                <c:pt idx="21">
                  <c:v>73.180000000000007</c:v>
                </c:pt>
                <c:pt idx="22">
                  <c:v>515.29</c:v>
                </c:pt>
              </c:numCache>
            </c:numRef>
          </c:xVal>
          <c:yVal>
            <c:numRef>
              <c:f>'графіки '!$G$739:$G$761</c:f>
              <c:numCache>
                <c:formatCode>#,##0.0_ ;[Red]\-#,##0.0\ </c:formatCode>
                <c:ptCount val="23"/>
                <c:pt idx="0">
                  <c:v>4</c:v>
                </c:pt>
                <c:pt idx="1">
                  <c:v>2</c:v>
                </c:pt>
                <c:pt idx="2">
                  <c:v>2.8</c:v>
                </c:pt>
                <c:pt idx="3">
                  <c:v>3</c:v>
                </c:pt>
                <c:pt idx="4">
                  <c:v>13.8</c:v>
                </c:pt>
                <c:pt idx="5">
                  <c:v>2.5</c:v>
                </c:pt>
                <c:pt idx="6">
                  <c:v>3.9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2.9</c:v>
                </c:pt>
                <c:pt idx="13">
                  <c:v>9.3000000000000007</c:v>
                </c:pt>
                <c:pt idx="14">
                  <c:v>2.8</c:v>
                </c:pt>
                <c:pt idx="15">
                  <c:v>7</c:v>
                </c:pt>
                <c:pt idx="16">
                  <c:v>3.8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690496"/>
        <c:axId val="131692416"/>
      </c:scatterChart>
      <c:valAx>
        <c:axId val="13169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692416"/>
        <c:crosses val="autoZero"/>
        <c:crossBetween val="midCat"/>
      </c:valAx>
      <c:valAx>
        <c:axId val="13169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69049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Волинської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575664313476639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'!$C$173</c:f>
                  <c:strCache>
                    <c:ptCount val="1"/>
                    <c:pt idx="0">
                      <c:v>Володимир-Волинський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'!$C$174</c:f>
                  <c:strCache>
                    <c:ptCount val="1"/>
                    <c:pt idx="0">
                      <c:v>Горохівський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'!$C$175</c:f>
                  <c:strCache>
                    <c:ptCount val="1"/>
                    <c:pt idx="0">
                      <c:v>Іваничівський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'!$C$176</c:f>
                  <c:strCache>
                    <c:ptCount val="1"/>
                    <c:pt idx="0">
                      <c:v>Камінь-Каширський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'!$C$177</c:f>
                  <c:strCache>
                    <c:ptCount val="1"/>
                    <c:pt idx="0">
                      <c:v>Ківерцівський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'!$C$178</c:f>
                  <c:strCache>
                    <c:ptCount val="1"/>
                    <c:pt idx="0">
                      <c:v>Ковельський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'!$C$179</c:f>
                  <c:strCache>
                    <c:ptCount val="1"/>
                    <c:pt idx="0">
                      <c:v>Локачинський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'!$C$180</c:f>
                  <c:strCache>
                    <c:ptCount val="1"/>
                    <c:pt idx="0">
                      <c:v>Луцький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'!$C$181</c:f>
                  <c:strCache>
                    <c:ptCount val="1"/>
                    <c:pt idx="0">
                      <c:v>Любешівський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'!$C$182</c:f>
                  <c:strCache>
                    <c:ptCount val="1"/>
                    <c:pt idx="0">
                      <c:v>Любомльський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'!$C$183</c:f>
                  <c:strCache>
                    <c:ptCount val="1"/>
                    <c:pt idx="0">
                      <c:v>Маневицький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'!$C$184</c:f>
                  <c:strCache>
                    <c:ptCount val="1"/>
                    <c:pt idx="0">
                      <c:v>Нововолинський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'!$C$185</c:f>
                  <c:strCache>
                    <c:ptCount val="1"/>
                    <c:pt idx="0">
                      <c:v>Ратнівський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'!$C$186</c:f>
                  <c:strCache>
                    <c:ptCount val="1"/>
                    <c:pt idx="0">
                      <c:v>Рожищенський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'!$C$187</c:f>
                  <c:strCache>
                    <c:ptCount val="1"/>
                    <c:pt idx="0">
                      <c:v>Старовижівський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'!$C$188</c:f>
                  <c:strCache>
                    <c:ptCount val="1"/>
                    <c:pt idx="0">
                      <c:v>Турійський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'!$C$189</c:f>
                  <c:strCache>
                    <c:ptCount val="1"/>
                    <c:pt idx="0">
                      <c:v>Шацький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'!$F$173:$F$189</c:f>
              <c:numCache>
                <c:formatCode>#,##0_ ;[Red]\-#,##0\ </c:formatCode>
                <c:ptCount val="17"/>
                <c:pt idx="0">
                  <c:v>371.47</c:v>
                </c:pt>
                <c:pt idx="1">
                  <c:v>257.45</c:v>
                </c:pt>
                <c:pt idx="2">
                  <c:v>138.44999999999999</c:v>
                </c:pt>
                <c:pt idx="3">
                  <c:v>154.58000000000001</c:v>
                </c:pt>
                <c:pt idx="4">
                  <c:v>540.62</c:v>
                </c:pt>
                <c:pt idx="5">
                  <c:v>637.59</c:v>
                </c:pt>
                <c:pt idx="6">
                  <c:v>63.34</c:v>
                </c:pt>
                <c:pt idx="7">
                  <c:v>2124.08</c:v>
                </c:pt>
                <c:pt idx="8">
                  <c:v>93.03</c:v>
                </c:pt>
                <c:pt idx="9">
                  <c:v>260.5</c:v>
                </c:pt>
                <c:pt idx="10">
                  <c:v>173.44</c:v>
                </c:pt>
                <c:pt idx="11">
                  <c:v>286.16000000000003</c:v>
                </c:pt>
                <c:pt idx="12">
                  <c:v>146.79</c:v>
                </c:pt>
                <c:pt idx="13">
                  <c:v>145.15</c:v>
                </c:pt>
                <c:pt idx="14">
                  <c:v>83.25</c:v>
                </c:pt>
                <c:pt idx="15">
                  <c:v>41.99</c:v>
                </c:pt>
                <c:pt idx="16">
                  <c:v>75.78</c:v>
                </c:pt>
              </c:numCache>
            </c:numRef>
          </c:xVal>
          <c:yVal>
            <c:numRef>
              <c:f>'графіки '!$E$173:$E$189</c:f>
              <c:numCache>
                <c:formatCode>#,##0.0_ ;[Red]\-#,##0.0\ </c:formatCode>
                <c:ptCount val="17"/>
                <c:pt idx="0">
                  <c:v>3837.5</c:v>
                </c:pt>
                <c:pt idx="1">
                  <c:v>3007.2</c:v>
                </c:pt>
                <c:pt idx="2">
                  <c:v>1822.9</c:v>
                </c:pt>
                <c:pt idx="3">
                  <c:v>2808.5</c:v>
                </c:pt>
                <c:pt idx="4">
                  <c:v>2522.6999999999998</c:v>
                </c:pt>
                <c:pt idx="5">
                  <c:v>6599.6</c:v>
                </c:pt>
                <c:pt idx="6">
                  <c:v>1968.8</c:v>
                </c:pt>
                <c:pt idx="7">
                  <c:v>13690.1</c:v>
                </c:pt>
                <c:pt idx="8">
                  <c:v>2134.9</c:v>
                </c:pt>
                <c:pt idx="9">
                  <c:v>2674.9</c:v>
                </c:pt>
                <c:pt idx="10">
                  <c:v>2302.6</c:v>
                </c:pt>
                <c:pt idx="11">
                  <c:v>3133.7</c:v>
                </c:pt>
                <c:pt idx="12">
                  <c:v>2717</c:v>
                </c:pt>
                <c:pt idx="13">
                  <c:v>2262.1999999999998</c:v>
                </c:pt>
                <c:pt idx="14">
                  <c:v>1841.4</c:v>
                </c:pt>
                <c:pt idx="15">
                  <c:v>1862.2</c:v>
                </c:pt>
                <c:pt idx="16">
                  <c:v>1873.6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174592"/>
        <c:axId val="132176512"/>
      </c:scatterChart>
      <c:valAx>
        <c:axId val="13217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176512"/>
        <c:crosses val="autoZero"/>
        <c:crossBetween val="midCat"/>
      </c:valAx>
      <c:valAx>
        <c:axId val="13217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17459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Дніпропетровської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'!$C$191</c:f>
                  <c:strCache>
                    <c:ptCount val="1"/>
                    <c:pt idx="0">
                      <c:v>Амур-Нижньодніпровський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'!$C$192</c:f>
                  <c:strCache>
                    <c:ptCount val="1"/>
                    <c:pt idx="0">
                      <c:v>Апостолівський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'!$C$193</c:f>
                  <c:strCache>
                    <c:ptCount val="1"/>
                    <c:pt idx="0">
                      <c:v>Бабушкінський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'!$C$194</c:f>
                  <c:strCache>
                    <c:ptCount val="1"/>
                    <c:pt idx="0">
                      <c:v>Баглійський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'!$C$195</c:f>
                  <c:strCache>
                    <c:ptCount val="1"/>
                    <c:pt idx="0">
                      <c:v>Васильківський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'!$C$196</c:f>
                  <c:strCache>
                    <c:ptCount val="1"/>
                    <c:pt idx="0">
                      <c:v>Верхньодніпровський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'!$C$197</c:f>
                  <c:strCache>
                    <c:ptCount val="1"/>
                    <c:pt idx="0">
                      <c:v>Вільногірський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'!$C$198</c:f>
                  <c:strCache>
                    <c:ptCount val="1"/>
                    <c:pt idx="0">
                      <c:v>Дзержинський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'!$C$199</c:f>
                  <c:strCache>
                    <c:ptCount val="1"/>
                    <c:pt idx="0">
                      <c:v>Дніпровський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'!$C$200</c:f>
                  <c:strCache>
                    <c:ptCount val="1"/>
                    <c:pt idx="0">
                      <c:v>Дніпропетровський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'!$C$201</c:f>
                  <c:strCache>
                    <c:ptCount val="1"/>
                    <c:pt idx="0">
                      <c:v>Довгинцівський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'!$C$202</c:f>
                  <c:strCache>
                    <c:ptCount val="1"/>
                    <c:pt idx="0">
                      <c:v>Жовтневий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'!$C$203</c:f>
                  <c:strCache>
                    <c:ptCount val="1"/>
                    <c:pt idx="0">
                      <c:v>Жовтневий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'!$C$204</c:f>
                  <c:strCache>
                    <c:ptCount val="1"/>
                    <c:pt idx="0">
                      <c:v>Жовтоводський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'!$C$205</c:f>
                  <c:strCache>
                    <c:ptCount val="1"/>
                    <c:pt idx="0">
                      <c:v>Заводський районний суд м.Дніпродзержинська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'!$C$206</c:f>
                  <c:strCache>
                    <c:ptCount val="1"/>
                    <c:pt idx="0">
                      <c:v>Інгулецький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'!$C$207</c:f>
                  <c:strCache>
                    <c:ptCount val="1"/>
                    <c:pt idx="0">
                      <c:v>Індустріальний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'!$C$208</c:f>
                  <c:strCache>
                    <c:ptCount val="1"/>
                    <c:pt idx="0">
                      <c:v>Кіровський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'!$C$209</c:f>
                  <c:strCache>
                    <c:ptCount val="1"/>
                    <c:pt idx="0">
                      <c:v>Красногвардійський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'!$C$210</c:f>
                  <c:strCache>
                    <c:ptCount val="1"/>
                    <c:pt idx="0">
                      <c:v>Криворізький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'!$C$211</c:f>
                  <c:strCache>
                    <c:ptCount val="1"/>
                    <c:pt idx="0">
                      <c:v>Криничанський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'!$C$212</c:f>
                  <c:strCache>
                    <c:ptCount val="1"/>
                    <c:pt idx="0">
                      <c:v>Ленінський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'!$C$213</c:f>
                  <c:strCache>
                    <c:ptCount val="1"/>
                    <c:pt idx="0">
                      <c:v>Магдалинівський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'!$C$214</c:f>
                  <c:strCache>
                    <c:ptCount val="1"/>
                    <c:pt idx="0">
                      <c:v>Марганецький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'!$C$215</c:f>
                  <c:strCache>
                    <c:ptCount val="1"/>
                    <c:pt idx="0">
                      <c:v>Межівський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'!$C$216</c:f>
                  <c:strCache>
                    <c:ptCount val="1"/>
                    <c:pt idx="0">
                      <c:v>Нікопольський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'!$C$217</c:f>
                  <c:strCache>
                    <c:ptCount val="1"/>
                    <c:pt idx="0">
                      <c:v>Новомосковський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'!$C$218</c:f>
                  <c:strCache>
                    <c:ptCount val="1"/>
                    <c:pt idx="0">
                      <c:v>Орджонікідзевський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'!$C$219</c:f>
                  <c:strCache>
                    <c:ptCount val="1"/>
                    <c:pt idx="0">
                      <c:v>Павлоградський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'!$C$220</c:f>
                  <c:strCache>
                    <c:ptCount val="1"/>
                    <c:pt idx="0">
                      <c:v>Першотравенський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'!$C$221</c:f>
                  <c:strCache>
                    <c:ptCount val="1"/>
                    <c:pt idx="0">
                      <c:v>Петриківський районний 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'!$C$222</c:f>
                  <c:strCache>
                    <c:ptCount val="1"/>
                    <c:pt idx="0">
                      <c:v>Петропавлівський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'!$C$223</c:f>
                  <c:strCache>
                    <c:ptCount val="1"/>
                    <c:pt idx="0">
                      <c:v>Покровський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'!$C$224</c:f>
                  <c:strCache>
                    <c:ptCount val="1"/>
                    <c:pt idx="0">
                      <c:v>П'ятихатський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'!$C$225</c:f>
                  <c:strCache>
                    <c:ptCount val="1"/>
                    <c:pt idx="0">
                      <c:v>Саксаганський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'!$C$226</c:f>
                  <c:strCache>
                    <c:ptCount val="1"/>
                    <c:pt idx="0">
                      <c:v>Самарський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'!$C$227</c:f>
                  <c:strCache>
                    <c:ptCount val="1"/>
                    <c:pt idx="0">
                      <c:v>Синельниківський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tx>
                <c:strRef>
                  <c:f>'графіки '!$C$228</c:f>
                  <c:strCache>
                    <c:ptCount val="1"/>
                    <c:pt idx="0">
                      <c:v>Солонянський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8"/>
              <c:tx>
                <c:strRef>
                  <c:f>'графіки '!$C$229</c:f>
                  <c:strCache>
                    <c:ptCount val="1"/>
                    <c:pt idx="0">
                      <c:v>Софіївський районний суд Дніпропетровської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9"/>
              <c:tx>
                <c:strRef>
                  <c:f>'графіки '!$C$230</c:f>
                  <c:strCache>
                    <c:ptCount val="1"/>
                    <c:pt idx="0">
                      <c:v>Тернівський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0"/>
              <c:tx>
                <c:strRef>
                  <c:f>'графіки '!$C$231</c:f>
                  <c:strCache>
                    <c:ptCount val="1"/>
                    <c:pt idx="0">
                      <c:v>Тернівський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tx>
                <c:strRef>
                  <c:f>'графіки '!$C$232</c:f>
                  <c:strCache>
                    <c:ptCount val="1"/>
                    <c:pt idx="0">
                      <c:v>Томаківський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tx>
                <c:strRef>
                  <c:f>'графіки '!$C$233</c:f>
                  <c:strCache>
                    <c:ptCount val="1"/>
                    <c:pt idx="0">
                      <c:v>Царичанський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3"/>
              <c:tx>
                <c:strRef>
                  <c:f>'графіки '!$C$234</c:f>
                  <c:strCache>
                    <c:ptCount val="1"/>
                    <c:pt idx="0">
                      <c:v>Центрально-Міський районний суд м.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tx>
                <c:strRef>
                  <c:f>'графіки '!$C$235</c:f>
                  <c:strCache>
                    <c:ptCount val="1"/>
                    <c:pt idx="0">
                      <c:v>Широківський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tx>
                <c:strRef>
                  <c:f>'графіки '!$C$236</c:f>
                  <c:strCache>
                    <c:ptCount val="1"/>
                    <c:pt idx="0">
                      <c:v>Юр'ївський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'!$F$191:$F$236</c:f>
              <c:numCache>
                <c:formatCode>#,##0_ ;[Red]\-#,##0\ </c:formatCode>
                <c:ptCount val="46"/>
                <c:pt idx="0">
                  <c:v>1041.33</c:v>
                </c:pt>
                <c:pt idx="1">
                  <c:v>331.4</c:v>
                </c:pt>
                <c:pt idx="2">
                  <c:v>1443.59</c:v>
                </c:pt>
                <c:pt idx="3">
                  <c:v>605.16</c:v>
                </c:pt>
                <c:pt idx="4">
                  <c:v>180.06</c:v>
                </c:pt>
                <c:pt idx="5">
                  <c:v>335.43</c:v>
                </c:pt>
                <c:pt idx="6">
                  <c:v>128.84</c:v>
                </c:pt>
                <c:pt idx="7">
                  <c:v>741.13</c:v>
                </c:pt>
                <c:pt idx="8">
                  <c:v>449.33</c:v>
                </c:pt>
                <c:pt idx="9">
                  <c:v>569.29999999999995</c:v>
                </c:pt>
                <c:pt idx="10">
                  <c:v>695.64</c:v>
                </c:pt>
                <c:pt idx="11">
                  <c:v>1408.54</c:v>
                </c:pt>
                <c:pt idx="12">
                  <c:v>1007.04</c:v>
                </c:pt>
                <c:pt idx="13">
                  <c:v>326.02</c:v>
                </c:pt>
                <c:pt idx="14">
                  <c:v>680.23</c:v>
                </c:pt>
                <c:pt idx="15">
                  <c:v>423.37</c:v>
                </c:pt>
                <c:pt idx="16">
                  <c:v>971.66</c:v>
                </c:pt>
                <c:pt idx="17">
                  <c:v>476.57</c:v>
                </c:pt>
                <c:pt idx="18">
                  <c:v>959.33</c:v>
                </c:pt>
                <c:pt idx="19">
                  <c:v>287.5</c:v>
                </c:pt>
                <c:pt idx="20">
                  <c:v>341.58</c:v>
                </c:pt>
                <c:pt idx="21">
                  <c:v>890.82</c:v>
                </c:pt>
                <c:pt idx="22" formatCode="#,##0.0_ ;[Red]\-#,##0.0\ ">
                  <c:v>332.41</c:v>
                </c:pt>
                <c:pt idx="23">
                  <c:v>345.04</c:v>
                </c:pt>
                <c:pt idx="24">
                  <c:v>142.9</c:v>
                </c:pt>
                <c:pt idx="25">
                  <c:v>1055.17</c:v>
                </c:pt>
                <c:pt idx="26">
                  <c:v>942.92</c:v>
                </c:pt>
                <c:pt idx="27">
                  <c:v>296.85000000000002</c:v>
                </c:pt>
                <c:pt idx="28">
                  <c:v>1040.3399999999999</c:v>
                </c:pt>
                <c:pt idx="29">
                  <c:v>311.8</c:v>
                </c:pt>
                <c:pt idx="30">
                  <c:v>176.93</c:v>
                </c:pt>
                <c:pt idx="31">
                  <c:v>227.86</c:v>
                </c:pt>
                <c:pt idx="32">
                  <c:v>195.84</c:v>
                </c:pt>
                <c:pt idx="33">
                  <c:v>234.46</c:v>
                </c:pt>
                <c:pt idx="34">
                  <c:v>912.26</c:v>
                </c:pt>
                <c:pt idx="35">
                  <c:v>711.75</c:v>
                </c:pt>
                <c:pt idx="36">
                  <c:v>510.14</c:v>
                </c:pt>
                <c:pt idx="37">
                  <c:v>293.89999999999998</c:v>
                </c:pt>
                <c:pt idx="38">
                  <c:v>164.06</c:v>
                </c:pt>
                <c:pt idx="39">
                  <c:v>217.63</c:v>
                </c:pt>
                <c:pt idx="40">
                  <c:v>628.77</c:v>
                </c:pt>
                <c:pt idx="41">
                  <c:v>185.25</c:v>
                </c:pt>
                <c:pt idx="42">
                  <c:v>248.28</c:v>
                </c:pt>
                <c:pt idx="43">
                  <c:v>861.37</c:v>
                </c:pt>
                <c:pt idx="44">
                  <c:v>0</c:v>
                </c:pt>
                <c:pt idx="45">
                  <c:v>75.23</c:v>
                </c:pt>
              </c:numCache>
            </c:numRef>
          </c:xVal>
          <c:yVal>
            <c:numRef>
              <c:f>'графіки '!$E$191:$E$236</c:f>
              <c:numCache>
                <c:formatCode>#,##0.0_ ;[Red]\-#,##0.0\ </c:formatCode>
                <c:ptCount val="46"/>
                <c:pt idx="0">
                  <c:v>6741.4</c:v>
                </c:pt>
                <c:pt idx="1">
                  <c:v>3133</c:v>
                </c:pt>
                <c:pt idx="2">
                  <c:v>8208.5</c:v>
                </c:pt>
                <c:pt idx="3">
                  <c:v>5275.6</c:v>
                </c:pt>
                <c:pt idx="4">
                  <c:v>2764.3</c:v>
                </c:pt>
                <c:pt idx="5">
                  <c:v>3183.1</c:v>
                </c:pt>
                <c:pt idx="6">
                  <c:v>2837.4</c:v>
                </c:pt>
                <c:pt idx="7">
                  <c:v>5584.3</c:v>
                </c:pt>
                <c:pt idx="8">
                  <c:v>5493.8</c:v>
                </c:pt>
                <c:pt idx="9">
                  <c:v>5286.4</c:v>
                </c:pt>
                <c:pt idx="10">
                  <c:v>4425.8999999999996</c:v>
                </c:pt>
                <c:pt idx="11">
                  <c:v>8190.8</c:v>
                </c:pt>
                <c:pt idx="12">
                  <c:v>7150.6</c:v>
                </c:pt>
                <c:pt idx="13">
                  <c:v>4267.1000000000004</c:v>
                </c:pt>
                <c:pt idx="14">
                  <c:v>6443.8</c:v>
                </c:pt>
                <c:pt idx="15">
                  <c:v>4477.8</c:v>
                </c:pt>
                <c:pt idx="16">
                  <c:v>7065.3</c:v>
                </c:pt>
                <c:pt idx="17">
                  <c:v>5726.5</c:v>
                </c:pt>
                <c:pt idx="18">
                  <c:v>7207.2</c:v>
                </c:pt>
                <c:pt idx="19">
                  <c:v>2731.7</c:v>
                </c:pt>
                <c:pt idx="20">
                  <c:v>2628.3</c:v>
                </c:pt>
                <c:pt idx="21">
                  <c:v>7650.1</c:v>
                </c:pt>
                <c:pt idx="22">
                  <c:v>2311.4</c:v>
                </c:pt>
                <c:pt idx="23">
                  <c:v>3912</c:v>
                </c:pt>
                <c:pt idx="24">
                  <c:v>2855.4</c:v>
                </c:pt>
                <c:pt idx="25">
                  <c:v>8413.4</c:v>
                </c:pt>
                <c:pt idx="26">
                  <c:v>7551.1</c:v>
                </c:pt>
                <c:pt idx="27">
                  <c:v>3572.3</c:v>
                </c:pt>
                <c:pt idx="28">
                  <c:v>11099.9</c:v>
                </c:pt>
                <c:pt idx="29">
                  <c:v>2914.1</c:v>
                </c:pt>
                <c:pt idx="30">
                  <c:v>3303.8</c:v>
                </c:pt>
                <c:pt idx="31">
                  <c:v>3544.8</c:v>
                </c:pt>
                <c:pt idx="32">
                  <c:v>2569.6999999999998</c:v>
                </c:pt>
                <c:pt idx="33">
                  <c:v>2495.6999999999998</c:v>
                </c:pt>
                <c:pt idx="34">
                  <c:v>6190.5</c:v>
                </c:pt>
                <c:pt idx="35">
                  <c:v>6654.5</c:v>
                </c:pt>
                <c:pt idx="36">
                  <c:v>4905.8</c:v>
                </c:pt>
                <c:pt idx="37">
                  <c:v>2368.1999999999998</c:v>
                </c:pt>
                <c:pt idx="38">
                  <c:v>2345.3000000000002</c:v>
                </c:pt>
                <c:pt idx="39">
                  <c:v>2903</c:v>
                </c:pt>
                <c:pt idx="40">
                  <c:v>5485.7</c:v>
                </c:pt>
                <c:pt idx="41">
                  <c:v>3444.1</c:v>
                </c:pt>
                <c:pt idx="42">
                  <c:v>2477.6</c:v>
                </c:pt>
                <c:pt idx="43">
                  <c:v>5195</c:v>
                </c:pt>
                <c:pt idx="44">
                  <c:v>1932.6</c:v>
                </c:pt>
                <c:pt idx="45">
                  <c:v>3150.9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307584"/>
        <c:axId val="131801856"/>
      </c:scatterChart>
      <c:valAx>
        <c:axId val="13230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801856"/>
        <c:crosses val="autoZero"/>
        <c:crossBetween val="midCat"/>
      </c:valAx>
      <c:valAx>
        <c:axId val="13180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30758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Донецької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'!$C$238</c:f>
                  <c:strCache>
                    <c:ptCount val="1"/>
                    <c:pt idx="0">
                      <c:v>Артемівський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'!$C$239</c:f>
                  <c:strCache>
                    <c:ptCount val="1"/>
                    <c:pt idx="0">
                      <c:v>Великоновосілківський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'!$C$240</c:f>
                  <c:strCache>
                    <c:ptCount val="1"/>
                    <c:pt idx="0">
                      <c:v>Волноваський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'!$C$241</c:f>
                  <c:strCache>
                    <c:ptCount val="1"/>
                    <c:pt idx="0">
                      <c:v>Володарський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'!$C$242</c:f>
                  <c:strCache>
                    <c:ptCount val="1"/>
                    <c:pt idx="0">
                      <c:v>Вугледарський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'!$C$243</c:f>
                  <c:strCache>
                    <c:ptCount val="1"/>
                    <c:pt idx="0">
                      <c:v>Дзержинський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'!$C$244</c:f>
                  <c:strCache>
                    <c:ptCount val="1"/>
                    <c:pt idx="0">
                      <c:v>Димитровський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'!$C$245</c:f>
                  <c:strCache>
                    <c:ptCount val="1"/>
                    <c:pt idx="0">
                      <c:v>Добропільський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'!$C$246</c:f>
                  <c:strCache>
                    <c:ptCount val="1"/>
                    <c:pt idx="0">
                      <c:v>Дружківський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'!$C$247</c:f>
                  <c:strCache>
                    <c:ptCount val="1"/>
                    <c:pt idx="0">
                      <c:v>Жовтневий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'!$C$248</c:f>
                  <c:strCache>
                    <c:ptCount val="1"/>
                    <c:pt idx="0">
                      <c:v>Іллічівський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'!$C$249</c:f>
                  <c:strCache>
                    <c:ptCount val="1"/>
                    <c:pt idx="0">
                      <c:v>Костянтинівський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'!$C$250</c:f>
                  <c:strCache>
                    <c:ptCount val="1"/>
                    <c:pt idx="0">
                      <c:v>Краматорський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'!$C$251</c:f>
                  <c:strCache>
                    <c:ptCount val="1"/>
                    <c:pt idx="0">
                      <c:v>Красноармійський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'!$C$252</c:f>
                  <c:strCache>
                    <c:ptCount val="1"/>
                    <c:pt idx="0">
                      <c:v>Краснолиманський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'!$C$253</c:f>
                  <c:strCache>
                    <c:ptCount val="1"/>
                    <c:pt idx="0">
                      <c:v>Мар'їнський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'!$C$254</c:f>
                  <c:strCache>
                    <c:ptCount val="1"/>
                    <c:pt idx="0">
                      <c:v>Новогродівський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'!$C$255</c:f>
                  <c:strCache>
                    <c:ptCount val="1"/>
                    <c:pt idx="0">
                      <c:v>Олександрівський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'!$C$256</c:f>
                  <c:strCache>
                    <c:ptCount val="1"/>
                    <c:pt idx="0">
                      <c:v>Орджонікідзевський районний суд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'!$C$257</c:f>
                  <c:strCache>
                    <c:ptCount val="1"/>
                    <c:pt idx="0">
                      <c:v>Першотравневий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'!$C$258</c:f>
                  <c:strCache>
                    <c:ptCount val="1"/>
                    <c:pt idx="0">
                      <c:v>Приморський районний суд м. 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'!$C$259</c:f>
                  <c:strCache>
                    <c:ptCount val="1"/>
                    <c:pt idx="0">
                      <c:v>Селидівський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'!$C$260</c:f>
                  <c:strCache>
                    <c:ptCount val="1"/>
                    <c:pt idx="0">
                      <c:v>Слов'янський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'!$F$238:$F$260</c:f>
              <c:numCache>
                <c:formatCode>#,##0_ ;[Red]\-#,##0\ </c:formatCode>
                <c:ptCount val="23"/>
                <c:pt idx="0">
                  <c:v>1384.24</c:v>
                </c:pt>
                <c:pt idx="1">
                  <c:v>310.89999999999998</c:v>
                </c:pt>
                <c:pt idx="2">
                  <c:v>753.54</c:v>
                </c:pt>
                <c:pt idx="3">
                  <c:v>215.37</c:v>
                </c:pt>
                <c:pt idx="4">
                  <c:v>108.4</c:v>
                </c:pt>
                <c:pt idx="5">
                  <c:v>639.92999999999995</c:v>
                </c:pt>
                <c:pt idx="6">
                  <c:v>367.86</c:v>
                </c:pt>
                <c:pt idx="7">
                  <c:v>551.89</c:v>
                </c:pt>
                <c:pt idx="8">
                  <c:v>485.32</c:v>
                </c:pt>
                <c:pt idx="9">
                  <c:v>1462.68</c:v>
                </c:pt>
                <c:pt idx="10">
                  <c:v>704.03</c:v>
                </c:pt>
                <c:pt idx="11">
                  <c:v>744.27</c:v>
                </c:pt>
                <c:pt idx="12">
                  <c:v>1712.99</c:v>
                </c:pt>
                <c:pt idx="13">
                  <c:v>943.09</c:v>
                </c:pt>
                <c:pt idx="14">
                  <c:v>393.55</c:v>
                </c:pt>
                <c:pt idx="15">
                  <c:v>667.47</c:v>
                </c:pt>
                <c:pt idx="16">
                  <c:v>75.09</c:v>
                </c:pt>
                <c:pt idx="17">
                  <c:v>96.61</c:v>
                </c:pt>
                <c:pt idx="18">
                  <c:v>993.54</c:v>
                </c:pt>
                <c:pt idx="19">
                  <c:v>152.91</c:v>
                </c:pt>
                <c:pt idx="20">
                  <c:v>726.41</c:v>
                </c:pt>
                <c:pt idx="21">
                  <c:v>661.28</c:v>
                </c:pt>
                <c:pt idx="22">
                  <c:v>1450.94</c:v>
                </c:pt>
              </c:numCache>
            </c:numRef>
          </c:xVal>
          <c:yVal>
            <c:numRef>
              <c:f>'графіки '!$E$238:$E$260</c:f>
              <c:numCache>
                <c:formatCode>#,##0.0_ ;[Red]\-#,##0.0\ </c:formatCode>
                <c:ptCount val="23"/>
                <c:pt idx="0">
                  <c:v>10937.8</c:v>
                </c:pt>
                <c:pt idx="1">
                  <c:v>3066</c:v>
                </c:pt>
                <c:pt idx="2">
                  <c:v>4891.2</c:v>
                </c:pt>
                <c:pt idx="3">
                  <c:v>2970.6</c:v>
                </c:pt>
                <c:pt idx="4">
                  <c:v>1896.7</c:v>
                </c:pt>
                <c:pt idx="5">
                  <c:v>6285.7</c:v>
                </c:pt>
                <c:pt idx="6">
                  <c:v>3812.7</c:v>
                </c:pt>
                <c:pt idx="7">
                  <c:v>7129.4</c:v>
                </c:pt>
                <c:pt idx="8">
                  <c:v>5697</c:v>
                </c:pt>
                <c:pt idx="9">
                  <c:v>8943.2999999999993</c:v>
                </c:pt>
                <c:pt idx="10">
                  <c:v>5498.5</c:v>
                </c:pt>
                <c:pt idx="11">
                  <c:v>7885</c:v>
                </c:pt>
                <c:pt idx="12">
                  <c:v>11006.1</c:v>
                </c:pt>
                <c:pt idx="13">
                  <c:v>8555.6</c:v>
                </c:pt>
                <c:pt idx="14">
                  <c:v>4887.1000000000004</c:v>
                </c:pt>
                <c:pt idx="15">
                  <c:v>3822.3</c:v>
                </c:pt>
                <c:pt idx="16">
                  <c:v>2345</c:v>
                </c:pt>
                <c:pt idx="17">
                  <c:v>2520.1</c:v>
                </c:pt>
                <c:pt idx="18">
                  <c:v>6373.1</c:v>
                </c:pt>
                <c:pt idx="19">
                  <c:v>2382.1</c:v>
                </c:pt>
                <c:pt idx="20">
                  <c:v>5734</c:v>
                </c:pt>
                <c:pt idx="21">
                  <c:v>5250.7</c:v>
                </c:pt>
                <c:pt idx="22">
                  <c:v>12424.1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870080"/>
        <c:axId val="131888640"/>
      </c:scatterChart>
      <c:valAx>
        <c:axId val="13187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888640"/>
        <c:crosses val="autoZero"/>
        <c:crossBetween val="midCat"/>
      </c:valAx>
      <c:valAx>
        <c:axId val="13188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87008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місцевих</a:t>
            </a:r>
            <a:r>
              <a:rPr lang="uk-UA" sz="1800" u="sng" baseline="0"/>
              <a:t> адміністративних </a:t>
            </a:r>
            <a:r>
              <a:rPr lang="uk-UA" sz="1800" u="sng"/>
              <a:t>судів</a:t>
            </a:r>
            <a:r>
              <a:rPr lang="uk-UA" sz="1800"/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 sz="1800"/>
          </a:p>
        </c:rich>
      </c:tx>
      <c:layout>
        <c:manualLayout>
          <c:xMode val="edge"/>
          <c:yMode val="edge"/>
          <c:x val="0.11878700059156835"/>
          <c:y val="5.012965621121242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3292329059829061"/>
          <c:w val="0.92423516414141416"/>
          <c:h val="0.803034615384615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'!$C$92</c:f>
                  <c:strCache>
                    <c:ptCount val="1"/>
                    <c:pt idx="0">
                      <c:v>Вінницький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'!$C$93</c:f>
                  <c:strCache>
                    <c:ptCount val="1"/>
                    <c:pt idx="0">
                      <c:v>Волинський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'!$C$94</c:f>
                  <c:strCache>
                    <c:ptCount val="1"/>
                    <c:pt idx="0">
                      <c:v>Дніпропетровський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'!$C$95</c:f>
                  <c:strCache>
                    <c:ptCount val="1"/>
                    <c:pt idx="0">
                      <c:v>Донецький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'!$C$96</c:f>
                  <c:strCache>
                    <c:ptCount val="1"/>
                    <c:pt idx="0">
                      <c:v>Житомирський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'!$C$97</c:f>
                  <c:strCache>
                    <c:ptCount val="1"/>
                    <c:pt idx="0">
                      <c:v>Закарпатський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'!$C$98</c:f>
                  <c:strCache>
                    <c:ptCount val="1"/>
                    <c:pt idx="0">
                      <c:v>Запорізький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'!$C$99</c:f>
                  <c:strCache>
                    <c:ptCount val="1"/>
                    <c:pt idx="0">
                      <c:v>Івано-Франківський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'!$C$100</c:f>
                  <c:strCache>
                    <c:ptCount val="1"/>
                    <c:pt idx="0">
                      <c:v>Київський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'!$C$101</c:f>
                  <c:strCache>
                    <c:ptCount val="1"/>
                    <c:pt idx="0">
                      <c:v>Кіровоградський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'!$C$102</c:f>
                  <c:strCache>
                    <c:ptCount val="1"/>
                    <c:pt idx="0">
                      <c:v>Луганський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'!$C$103</c:f>
                  <c:strCache>
                    <c:ptCount val="1"/>
                    <c:pt idx="0">
                      <c:v>Львівський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'!$C$104</c:f>
                  <c:strCache>
                    <c:ptCount val="1"/>
                    <c:pt idx="0">
                      <c:v>Миколаївський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'!$C$105</c:f>
                  <c:strCache>
                    <c:ptCount val="1"/>
                    <c:pt idx="0">
                      <c:v>Одеський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'!$C$106</c:f>
                  <c:strCache>
                    <c:ptCount val="1"/>
                    <c:pt idx="0">
                      <c:v>Окружний адміністративний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'!$C$107</c:f>
                  <c:strCache>
                    <c:ptCount val="1"/>
                    <c:pt idx="0">
                      <c:v>Полтавський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'!$C$108</c:f>
                  <c:strCache>
                    <c:ptCount val="1"/>
                    <c:pt idx="0">
                      <c:v>Рівненський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'!$C$109</c:f>
                  <c:strCache>
                    <c:ptCount val="1"/>
                    <c:pt idx="0">
                      <c:v>Сумський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'!$C$110</c:f>
                  <c:strCache>
                    <c:ptCount val="1"/>
                    <c:pt idx="0">
                      <c:v>Тернопільський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'!$C$111</c:f>
                  <c:strCache>
                    <c:ptCount val="1"/>
                    <c:pt idx="0">
                      <c:v>Харківський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'!$C$112</c:f>
                  <c:strCache>
                    <c:ptCount val="1"/>
                    <c:pt idx="0">
                      <c:v>Херсонський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'!$C$113</c:f>
                  <c:strCache>
                    <c:ptCount val="1"/>
                    <c:pt idx="0">
                      <c:v>Хмельницький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'!$C$114</c:f>
                  <c:strCache>
                    <c:ptCount val="1"/>
                    <c:pt idx="0">
                      <c:v>Черкаський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'!$C$115</c:f>
                  <c:strCache>
                    <c:ptCount val="1"/>
                    <c:pt idx="0">
                      <c:v>Чернівецький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'!$C$116</c:f>
                  <c:strCache>
                    <c:ptCount val="1"/>
                    <c:pt idx="0">
                      <c:v>Чернігівський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'!$H$92:$H$116</c:f>
              <c:numCache>
                <c:formatCode>0%</c:formatCode>
                <c:ptCount val="25"/>
                <c:pt idx="0">
                  <c:v>0.33999999999999997</c:v>
                </c:pt>
                <c:pt idx="1">
                  <c:v>0.31999999999999995</c:v>
                </c:pt>
                <c:pt idx="2">
                  <c:v>1.53</c:v>
                </c:pt>
                <c:pt idx="3">
                  <c:v>0.43</c:v>
                </c:pt>
                <c:pt idx="4">
                  <c:v>1.6</c:v>
                </c:pt>
                <c:pt idx="5">
                  <c:v>-0.3</c:v>
                </c:pt>
                <c:pt idx="6">
                  <c:v>1.04</c:v>
                </c:pt>
                <c:pt idx="7">
                  <c:v>-0.48</c:v>
                </c:pt>
                <c:pt idx="8">
                  <c:v>0.94</c:v>
                </c:pt>
                <c:pt idx="9">
                  <c:v>2.2400000000000002</c:v>
                </c:pt>
                <c:pt idx="10">
                  <c:v>0.5</c:v>
                </c:pt>
                <c:pt idx="11">
                  <c:v>2.13</c:v>
                </c:pt>
                <c:pt idx="12">
                  <c:v>1.79</c:v>
                </c:pt>
                <c:pt idx="13">
                  <c:v>0.71</c:v>
                </c:pt>
                <c:pt idx="14">
                  <c:v>5.74</c:v>
                </c:pt>
                <c:pt idx="15">
                  <c:v>1.1099999999999999</c:v>
                </c:pt>
                <c:pt idx="16">
                  <c:v>0.74</c:v>
                </c:pt>
                <c:pt idx="17">
                  <c:v>1.1200000000000001</c:v>
                </c:pt>
                <c:pt idx="18">
                  <c:v>-0.13000000000000006</c:v>
                </c:pt>
                <c:pt idx="19">
                  <c:v>4.37</c:v>
                </c:pt>
                <c:pt idx="20">
                  <c:v>0.92999999999999994</c:v>
                </c:pt>
                <c:pt idx="21">
                  <c:v>1.2200000000000002</c:v>
                </c:pt>
                <c:pt idx="22">
                  <c:v>2.9899999999999998</c:v>
                </c:pt>
                <c:pt idx="23">
                  <c:v>-0.73</c:v>
                </c:pt>
                <c:pt idx="24">
                  <c:v>0.26000000000000006</c:v>
                </c:pt>
              </c:numCache>
            </c:numRef>
          </c:xVal>
          <c:yVal>
            <c:numRef>
              <c:f>'графіки '!$I$92:$I$116</c:f>
              <c:numCache>
                <c:formatCode>0%</c:formatCode>
                <c:ptCount val="25"/>
                <c:pt idx="0">
                  <c:v>-0.24000000000000005</c:v>
                </c:pt>
                <c:pt idx="1">
                  <c:v>5.999999999999997E-2</c:v>
                </c:pt>
                <c:pt idx="2">
                  <c:v>-0.05</c:v>
                </c:pt>
                <c:pt idx="3">
                  <c:v>-1.1000000000000001</c:v>
                </c:pt>
                <c:pt idx="4">
                  <c:v>-0.5</c:v>
                </c:pt>
                <c:pt idx="5">
                  <c:v>-1.24</c:v>
                </c:pt>
                <c:pt idx="6">
                  <c:v>-0.81</c:v>
                </c:pt>
                <c:pt idx="7">
                  <c:v>-0.43000000000000005</c:v>
                </c:pt>
                <c:pt idx="8">
                  <c:v>-1.56</c:v>
                </c:pt>
                <c:pt idx="9">
                  <c:v>0.10999999999999996</c:v>
                </c:pt>
                <c:pt idx="10">
                  <c:v>-0.82000000000000006</c:v>
                </c:pt>
                <c:pt idx="11">
                  <c:v>-9.9999999999999534E-3</c:v>
                </c:pt>
                <c:pt idx="12">
                  <c:v>-1.9999999999999907E-2</c:v>
                </c:pt>
                <c:pt idx="13">
                  <c:v>-0.26999999999999996</c:v>
                </c:pt>
                <c:pt idx="14">
                  <c:v>-3.2</c:v>
                </c:pt>
                <c:pt idx="15">
                  <c:v>-0.42999999999999994</c:v>
                </c:pt>
                <c:pt idx="16">
                  <c:v>-0.24999999999999997</c:v>
                </c:pt>
                <c:pt idx="17">
                  <c:v>-0.43</c:v>
                </c:pt>
                <c:pt idx="18">
                  <c:v>-0.12000000000000002</c:v>
                </c:pt>
                <c:pt idx="19">
                  <c:v>-0.13</c:v>
                </c:pt>
                <c:pt idx="20">
                  <c:v>0.32999999999999996</c:v>
                </c:pt>
                <c:pt idx="21">
                  <c:v>-0.2</c:v>
                </c:pt>
                <c:pt idx="22">
                  <c:v>4.0000000000000008E-2</c:v>
                </c:pt>
                <c:pt idx="23">
                  <c:v>-0.96000000000000008</c:v>
                </c:pt>
                <c:pt idx="24">
                  <c:v>0.19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903552"/>
        <c:axId val="122926208"/>
      </c:scatterChart>
      <c:valAx>
        <c:axId val="12290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926208"/>
        <c:crosses val="autoZero"/>
        <c:crossBetween val="midCat"/>
      </c:valAx>
      <c:valAx>
        <c:axId val="12292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90355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Житомирської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'!$C$262</c:f>
                  <c:strCache>
                    <c:ptCount val="1"/>
                    <c:pt idx="0">
                      <c:v>Андрушівський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'!$C$263</c:f>
                  <c:strCache>
                    <c:ptCount val="1"/>
                    <c:pt idx="0">
                      <c:v>Баранівський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'!$C$264</c:f>
                  <c:strCache>
                    <c:ptCount val="1"/>
                    <c:pt idx="0">
                      <c:v>Бердичівський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'!$C$265</c:f>
                  <c:strCache>
                    <c:ptCount val="1"/>
                    <c:pt idx="0">
                      <c:v>Богунський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'!$C$266</c:f>
                  <c:strCache>
                    <c:ptCount val="1"/>
                    <c:pt idx="0">
                      <c:v>Брусилівський районний 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'!$C$267</c:f>
                  <c:strCache>
                    <c:ptCount val="1"/>
                    <c:pt idx="0">
                      <c:v>Володарсько-Волинський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'!$C$268</c:f>
                  <c:strCache>
                    <c:ptCount val="1"/>
                    <c:pt idx="0">
                      <c:v>Ємільчинський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'!$C$269</c:f>
                  <c:strCache>
                    <c:ptCount val="1"/>
                    <c:pt idx="0">
                      <c:v>Житомирський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'!$C$270</c:f>
                  <c:strCache>
                    <c:ptCount val="1"/>
                    <c:pt idx="0">
                      <c:v>Корольовський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'!$C$271</c:f>
                  <c:strCache>
                    <c:ptCount val="1"/>
                    <c:pt idx="0">
                      <c:v>Коростенський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'!$C$272</c:f>
                  <c:strCache>
                    <c:ptCount val="1"/>
                    <c:pt idx="0">
                      <c:v>Коростишівський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'!$C$273</c:f>
                  <c:strCache>
                    <c:ptCount val="1"/>
                    <c:pt idx="0">
                      <c:v>Лугинський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'!$C$274</c:f>
                  <c:strCache>
                    <c:ptCount val="1"/>
                    <c:pt idx="0">
                      <c:v>Любарський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'!$C$275</c:f>
                  <c:strCache>
                    <c:ptCount val="1"/>
                    <c:pt idx="0">
                      <c:v>Малинський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'!$C$276</c:f>
                  <c:strCache>
                    <c:ptCount val="1"/>
                    <c:pt idx="0">
                      <c:v>Народицький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'!$C$277</c:f>
                  <c:strCache>
                    <c:ptCount val="1"/>
                    <c:pt idx="0">
                      <c:v>Новоград-Волинський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'!$C$278</c:f>
                  <c:strCache>
                    <c:ptCount val="1"/>
                    <c:pt idx="0">
                      <c:v>Овруцький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'!$C$279</c:f>
                  <c:strCache>
                    <c:ptCount val="1"/>
                    <c:pt idx="0">
                      <c:v>Олевський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'!$C$280</c:f>
                  <c:strCache>
                    <c:ptCount val="1"/>
                    <c:pt idx="0">
                      <c:v>Попільнянський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'!$C$281</c:f>
                  <c:strCache>
                    <c:ptCount val="1"/>
                    <c:pt idx="0">
                      <c:v>Радомишльський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'!$C$282</c:f>
                  <c:strCache>
                    <c:ptCount val="1"/>
                    <c:pt idx="0">
                      <c:v>Романівський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'!$C$283</c:f>
                  <c:strCache>
                    <c:ptCount val="1"/>
                    <c:pt idx="0">
                      <c:v>Ружинський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'!$C$284</c:f>
                  <c:strCache>
                    <c:ptCount val="1"/>
                    <c:pt idx="0">
                      <c:v>Червоноармійський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'!$C$285</c:f>
                  <c:strCache>
                    <c:ptCount val="1"/>
                    <c:pt idx="0">
                      <c:v>Черняхівський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'!$C$286</c:f>
                  <c:strCache>
                    <c:ptCount val="1"/>
                    <c:pt idx="0">
                      <c:v>Чуднівський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'!$F$262:$F$286</c:f>
              <c:numCache>
                <c:formatCode>#,##0_ ;[Red]\-#,##0\ </c:formatCode>
                <c:ptCount val="25"/>
                <c:pt idx="0">
                  <c:v>275.63</c:v>
                </c:pt>
                <c:pt idx="1">
                  <c:v>245.17</c:v>
                </c:pt>
                <c:pt idx="2">
                  <c:v>607.48</c:v>
                </c:pt>
                <c:pt idx="3">
                  <c:v>1494.09</c:v>
                </c:pt>
                <c:pt idx="4">
                  <c:v>186.58</c:v>
                </c:pt>
                <c:pt idx="5">
                  <c:v>63.97</c:v>
                </c:pt>
                <c:pt idx="6">
                  <c:v>135.66999999999999</c:v>
                </c:pt>
                <c:pt idx="7">
                  <c:v>486.8</c:v>
                </c:pt>
                <c:pt idx="8">
                  <c:v>1097.24</c:v>
                </c:pt>
                <c:pt idx="9">
                  <c:v>782.9</c:v>
                </c:pt>
                <c:pt idx="10">
                  <c:v>344.54</c:v>
                </c:pt>
                <c:pt idx="11">
                  <c:v>142.9</c:v>
                </c:pt>
                <c:pt idx="12">
                  <c:v>171.02</c:v>
                </c:pt>
                <c:pt idx="13">
                  <c:v>331.46</c:v>
                </c:pt>
                <c:pt idx="14">
                  <c:v>95.25</c:v>
                </c:pt>
                <c:pt idx="15">
                  <c:v>620.03</c:v>
                </c:pt>
                <c:pt idx="16">
                  <c:v>599.17999999999995</c:v>
                </c:pt>
                <c:pt idx="17">
                  <c:v>268.97000000000003</c:v>
                </c:pt>
                <c:pt idx="18">
                  <c:v>196.67</c:v>
                </c:pt>
                <c:pt idx="19">
                  <c:v>258</c:v>
                </c:pt>
                <c:pt idx="20">
                  <c:v>124.59</c:v>
                </c:pt>
                <c:pt idx="21">
                  <c:v>165.06</c:v>
                </c:pt>
                <c:pt idx="22">
                  <c:v>136.19999999999999</c:v>
                </c:pt>
                <c:pt idx="23">
                  <c:v>210.4</c:v>
                </c:pt>
                <c:pt idx="24">
                  <c:v>186.62</c:v>
                </c:pt>
              </c:numCache>
            </c:numRef>
          </c:xVal>
          <c:yVal>
            <c:numRef>
              <c:f>'графіки '!$E$262:$E$286</c:f>
              <c:numCache>
                <c:formatCode>#,##0.0_ ;[Red]\-#,##0.0\ </c:formatCode>
                <c:ptCount val="25"/>
                <c:pt idx="0">
                  <c:v>3030.2</c:v>
                </c:pt>
                <c:pt idx="1">
                  <c:v>2690.4</c:v>
                </c:pt>
                <c:pt idx="2">
                  <c:v>5459.6</c:v>
                </c:pt>
                <c:pt idx="3">
                  <c:v>9744.6</c:v>
                </c:pt>
                <c:pt idx="4">
                  <c:v>2352.9</c:v>
                </c:pt>
                <c:pt idx="5">
                  <c:v>2360.5</c:v>
                </c:pt>
                <c:pt idx="6">
                  <c:v>2460.1999999999998</c:v>
                </c:pt>
                <c:pt idx="7">
                  <c:v>4953.3</c:v>
                </c:pt>
                <c:pt idx="8">
                  <c:v>8940.2999999999993</c:v>
                </c:pt>
                <c:pt idx="9">
                  <c:v>6321.5</c:v>
                </c:pt>
                <c:pt idx="10">
                  <c:v>3660.4</c:v>
                </c:pt>
                <c:pt idx="11">
                  <c:v>2851.3</c:v>
                </c:pt>
                <c:pt idx="12">
                  <c:v>1860.4</c:v>
                </c:pt>
                <c:pt idx="13">
                  <c:v>2681.1</c:v>
                </c:pt>
                <c:pt idx="14">
                  <c:v>2330.4</c:v>
                </c:pt>
                <c:pt idx="15">
                  <c:v>6173.4</c:v>
                </c:pt>
                <c:pt idx="16">
                  <c:v>4975.8999999999996</c:v>
                </c:pt>
                <c:pt idx="17">
                  <c:v>3823.1</c:v>
                </c:pt>
                <c:pt idx="18">
                  <c:v>2355.1999999999998</c:v>
                </c:pt>
                <c:pt idx="19">
                  <c:v>2317</c:v>
                </c:pt>
                <c:pt idx="20">
                  <c:v>1832.1</c:v>
                </c:pt>
                <c:pt idx="21">
                  <c:v>2477.3000000000002</c:v>
                </c:pt>
                <c:pt idx="22">
                  <c:v>2346.1999999999998</c:v>
                </c:pt>
                <c:pt idx="23">
                  <c:v>2701.7</c:v>
                </c:pt>
                <c:pt idx="24">
                  <c:v>1793.5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332928"/>
        <c:axId val="132367872"/>
      </c:scatterChart>
      <c:valAx>
        <c:axId val="13233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367872"/>
        <c:crosses val="autoZero"/>
        <c:crossBetween val="midCat"/>
      </c:valAx>
      <c:valAx>
        <c:axId val="13236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33292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Закарпатської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'!$C$288</c:f>
                  <c:strCache>
                    <c:ptCount val="1"/>
                    <c:pt idx="0">
                      <c:v>Берегівський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'!$C$289</c:f>
                  <c:strCache>
                    <c:ptCount val="1"/>
                    <c:pt idx="0">
                      <c:v>Великоберезнянський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'!$C$290</c:f>
                  <c:strCache>
                    <c:ptCount val="1"/>
                    <c:pt idx="0">
                      <c:v>Виноградівський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'!$C$291</c:f>
                  <c:strCache>
                    <c:ptCount val="1"/>
                    <c:pt idx="0">
                      <c:v>Воловецький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'!$C$292</c:f>
                  <c:strCache>
                    <c:ptCount val="1"/>
                    <c:pt idx="0">
                      <c:v>Іршавський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'!$C$293</c:f>
                  <c:strCache>
                    <c:ptCount val="1"/>
                    <c:pt idx="0">
                      <c:v>Міжгірський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'!$C$294</c:f>
                  <c:strCache>
                    <c:ptCount val="1"/>
                    <c:pt idx="0">
                      <c:v>Мукачівський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'!$C$295</c:f>
                  <c:strCache>
                    <c:ptCount val="1"/>
                    <c:pt idx="0">
                      <c:v>Перечинський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'!$C$296</c:f>
                  <c:strCache>
                    <c:ptCount val="1"/>
                    <c:pt idx="0">
                      <c:v>Рахівський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'!$C$297</c:f>
                  <c:strCache>
                    <c:ptCount val="1"/>
                    <c:pt idx="0">
                      <c:v>Свалявський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'!$C$298</c:f>
                  <c:strCache>
                    <c:ptCount val="1"/>
                    <c:pt idx="0">
                      <c:v>Тячівський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'!$C$299</c:f>
                  <c:strCache>
                    <c:ptCount val="1"/>
                    <c:pt idx="0">
                      <c:v>Ужгородський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'!$C$300</c:f>
                  <c:strCache>
                    <c:ptCount val="1"/>
                    <c:pt idx="0">
                      <c:v>Хустський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'!$F$288:$F$300</c:f>
              <c:numCache>
                <c:formatCode>#,##0_ ;[Red]\-#,##0\ </c:formatCode>
                <c:ptCount val="13"/>
                <c:pt idx="0">
                  <c:v>348.74</c:v>
                </c:pt>
                <c:pt idx="1">
                  <c:v>228.67</c:v>
                </c:pt>
                <c:pt idx="2">
                  <c:v>556.25</c:v>
                </c:pt>
                <c:pt idx="3">
                  <c:v>114.8</c:v>
                </c:pt>
                <c:pt idx="4">
                  <c:v>451.06</c:v>
                </c:pt>
                <c:pt idx="5">
                  <c:v>159.52000000000001</c:v>
                </c:pt>
                <c:pt idx="6">
                  <c:v>1021.6</c:v>
                </c:pt>
                <c:pt idx="7">
                  <c:v>263.08</c:v>
                </c:pt>
                <c:pt idx="8">
                  <c:v>338.85</c:v>
                </c:pt>
                <c:pt idx="9">
                  <c:v>302.93</c:v>
                </c:pt>
                <c:pt idx="10">
                  <c:v>506.97</c:v>
                </c:pt>
                <c:pt idx="11">
                  <c:v>1496.39</c:v>
                </c:pt>
                <c:pt idx="12">
                  <c:v>672.62</c:v>
                </c:pt>
              </c:numCache>
            </c:numRef>
          </c:xVal>
          <c:yVal>
            <c:numRef>
              <c:f>'графіки '!$E$288:$E$300</c:f>
              <c:numCache>
                <c:formatCode>#,##0.0_ ;[Red]\-#,##0.0\ </c:formatCode>
                <c:ptCount val="13"/>
                <c:pt idx="0">
                  <c:v>2507.3000000000002</c:v>
                </c:pt>
                <c:pt idx="1">
                  <c:v>3635.5</c:v>
                </c:pt>
                <c:pt idx="2">
                  <c:v>4526.3999999999996</c:v>
                </c:pt>
                <c:pt idx="3">
                  <c:v>2617.5</c:v>
                </c:pt>
                <c:pt idx="4">
                  <c:v>3633.3</c:v>
                </c:pt>
                <c:pt idx="5">
                  <c:v>3422.9</c:v>
                </c:pt>
                <c:pt idx="6">
                  <c:v>11286.4</c:v>
                </c:pt>
                <c:pt idx="7">
                  <c:v>3107.5</c:v>
                </c:pt>
                <c:pt idx="8">
                  <c:v>3781</c:v>
                </c:pt>
                <c:pt idx="9">
                  <c:v>3970</c:v>
                </c:pt>
                <c:pt idx="10">
                  <c:v>5167.2</c:v>
                </c:pt>
                <c:pt idx="11">
                  <c:v>10257.9</c:v>
                </c:pt>
                <c:pt idx="12">
                  <c:v>4751.5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423040"/>
        <c:axId val="132728320"/>
      </c:scatterChart>
      <c:valAx>
        <c:axId val="13242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728320"/>
        <c:crosses val="autoZero"/>
        <c:crossBetween val="midCat"/>
      </c:valAx>
      <c:valAx>
        <c:axId val="13272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42304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Запорізької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'!$C$306</c:f>
                  <c:strCache>
                    <c:ptCount val="1"/>
                    <c:pt idx="0">
                      <c:v>Бердянський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'!$C$307</c:f>
                  <c:strCache>
                    <c:ptCount val="1"/>
                    <c:pt idx="0">
                      <c:v>Василівський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'!$C$308</c:f>
                  <c:strCache>
                    <c:ptCount val="1"/>
                    <c:pt idx="0">
                      <c:v>Великобілозерський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'!$C$309</c:f>
                  <c:strCache>
                    <c:ptCount val="1"/>
                    <c:pt idx="0">
                      <c:v>Веселівський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'!$C$310</c:f>
                  <c:strCache>
                    <c:ptCount val="1"/>
                    <c:pt idx="0">
                      <c:v>Вільнянський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'!$C$311</c:f>
                  <c:strCache>
                    <c:ptCount val="1"/>
                    <c:pt idx="0">
                      <c:v>Гуляйпільський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'!$C$312</c:f>
                  <c:strCache>
                    <c:ptCount val="1"/>
                    <c:pt idx="0">
                      <c:v>Енергодарський міський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'!$C$313</c:f>
                  <c:strCache>
                    <c:ptCount val="1"/>
                    <c:pt idx="0">
                      <c:v>Жовтневий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'!$C$314</c:f>
                  <c:strCache>
                    <c:ptCount val="1"/>
                    <c:pt idx="0">
                      <c:v>Заводський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'!$C$315</c:f>
                  <c:strCache>
                    <c:ptCount val="1"/>
                    <c:pt idx="0">
                      <c:v>Запорізький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'!$C$316</c:f>
                  <c:strCache>
                    <c:ptCount val="1"/>
                    <c:pt idx="0">
                      <c:v>Кам'янсько-Дніпровський районний 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'!$C$317</c:f>
                  <c:strCache>
                    <c:ptCount val="1"/>
                    <c:pt idx="0">
                      <c:v>Комунарський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'!$C$318</c:f>
                  <c:strCache>
                    <c:ptCount val="1"/>
                    <c:pt idx="0">
                      <c:v>Куйбишевський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'!$C$319</c:f>
                  <c:strCache>
                    <c:ptCount val="1"/>
                    <c:pt idx="0">
                      <c:v>Ленінський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'!$C$320</c:f>
                  <c:strCache>
                    <c:ptCount val="1"/>
                    <c:pt idx="0">
                      <c:v>Мелітопольський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'!$C$321</c:f>
                  <c:strCache>
                    <c:ptCount val="1"/>
                    <c:pt idx="0">
                      <c:v>Михайлівський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'!$C$322</c:f>
                  <c:strCache>
                    <c:ptCount val="1"/>
                    <c:pt idx="0">
                      <c:v>Новомиколаївський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'!$C$323</c:f>
                  <c:strCache>
                    <c:ptCount val="1"/>
                    <c:pt idx="0">
                      <c:v>Орджонікідзевський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'!$C$324</c:f>
                  <c:strCache>
                    <c:ptCount val="1"/>
                    <c:pt idx="0">
                      <c:v>Оріхівський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'!$C$325</c:f>
                  <c:strCache>
                    <c:ptCount val="1"/>
                    <c:pt idx="0">
                      <c:v>Пологівський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'!$C$326</c:f>
                  <c:strCache>
                    <c:ptCount val="1"/>
                    <c:pt idx="0">
                      <c:v>Приазовський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'!$C$327</c:f>
                  <c:strCache>
                    <c:ptCount val="1"/>
                    <c:pt idx="0">
                      <c:v>Приморський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'!$C$328</c:f>
                  <c:strCache>
                    <c:ptCount val="1"/>
                    <c:pt idx="0">
                      <c:v>Розівський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'!$C$329</c:f>
                  <c:strCache>
                    <c:ptCount val="1"/>
                    <c:pt idx="0">
                      <c:v>Токмацький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'!$C$330</c:f>
                  <c:strCache>
                    <c:ptCount val="1"/>
                    <c:pt idx="0">
                      <c:v>Хортицький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'!$C$331</c:f>
                  <c:strCache>
                    <c:ptCount val="1"/>
                    <c:pt idx="0">
                      <c:v>Чернігівський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'!$C$332</c:f>
                  <c:strCache>
                    <c:ptCount val="1"/>
                    <c:pt idx="0">
                      <c:v>Шевченківський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'!$C$333</c:f>
                  <c:strCache>
                    <c:ptCount val="1"/>
                    <c:pt idx="0">
                      <c:v>Якимівський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'!$F$306:$F$333</c:f>
              <c:numCache>
                <c:formatCode>#,##0_ ;[Red]\-#,##0\ </c:formatCode>
                <c:ptCount val="28"/>
                <c:pt idx="0">
                  <c:v>1322.08</c:v>
                </c:pt>
                <c:pt idx="1">
                  <c:v>502.87</c:v>
                </c:pt>
                <c:pt idx="2">
                  <c:v>76.52</c:v>
                </c:pt>
                <c:pt idx="3">
                  <c:v>160.46</c:v>
                </c:pt>
                <c:pt idx="4">
                  <c:v>605.80999999999995</c:v>
                </c:pt>
                <c:pt idx="5">
                  <c:v>205.18</c:v>
                </c:pt>
                <c:pt idx="6">
                  <c:v>498.55</c:v>
                </c:pt>
                <c:pt idx="7">
                  <c:v>765.11</c:v>
                </c:pt>
                <c:pt idx="8">
                  <c:v>474.68</c:v>
                </c:pt>
                <c:pt idx="9">
                  <c:v>442.08</c:v>
                </c:pt>
                <c:pt idx="10">
                  <c:v>337.06</c:v>
                </c:pt>
                <c:pt idx="11">
                  <c:v>825.55</c:v>
                </c:pt>
                <c:pt idx="12">
                  <c:v>204.65</c:v>
                </c:pt>
                <c:pt idx="13">
                  <c:v>1060.1099999999999</c:v>
                </c:pt>
                <c:pt idx="14">
                  <c:v>1434.86</c:v>
                </c:pt>
                <c:pt idx="15">
                  <c:v>227.07</c:v>
                </c:pt>
                <c:pt idx="16">
                  <c:v>173.92</c:v>
                </c:pt>
                <c:pt idx="17">
                  <c:v>1246.1500000000001</c:v>
                </c:pt>
                <c:pt idx="18">
                  <c:v>390.46</c:v>
                </c:pt>
                <c:pt idx="19">
                  <c:v>269.19</c:v>
                </c:pt>
                <c:pt idx="20">
                  <c:v>233.96</c:v>
                </c:pt>
                <c:pt idx="21">
                  <c:v>208.67</c:v>
                </c:pt>
                <c:pt idx="22">
                  <c:v>58.43</c:v>
                </c:pt>
                <c:pt idx="23">
                  <c:v>420.22</c:v>
                </c:pt>
                <c:pt idx="24">
                  <c:v>527.4</c:v>
                </c:pt>
                <c:pt idx="25">
                  <c:v>116.6</c:v>
                </c:pt>
                <c:pt idx="26">
                  <c:v>1136.8699999999999</c:v>
                </c:pt>
                <c:pt idx="27">
                  <c:v>571.21</c:v>
                </c:pt>
              </c:numCache>
            </c:numRef>
          </c:xVal>
          <c:yVal>
            <c:numRef>
              <c:f>'графіки '!$E$306:$E$333</c:f>
              <c:numCache>
                <c:formatCode>#,##0.0_ ;[Red]\-#,##0.0\ </c:formatCode>
                <c:ptCount val="28"/>
                <c:pt idx="0">
                  <c:v>9771.7000000000007</c:v>
                </c:pt>
                <c:pt idx="1">
                  <c:v>4046.8</c:v>
                </c:pt>
                <c:pt idx="2">
                  <c:v>1671.2</c:v>
                </c:pt>
                <c:pt idx="3">
                  <c:v>2165.8000000000002</c:v>
                </c:pt>
                <c:pt idx="4">
                  <c:v>4074.6</c:v>
                </c:pt>
                <c:pt idx="5">
                  <c:v>2401.1999999999998</c:v>
                </c:pt>
                <c:pt idx="6">
                  <c:v>2983.5</c:v>
                </c:pt>
                <c:pt idx="7">
                  <c:v>5808.9</c:v>
                </c:pt>
                <c:pt idx="8">
                  <c:v>5679.6</c:v>
                </c:pt>
                <c:pt idx="9">
                  <c:v>3586</c:v>
                </c:pt>
                <c:pt idx="10">
                  <c:v>2796.3</c:v>
                </c:pt>
                <c:pt idx="11">
                  <c:v>8022.5</c:v>
                </c:pt>
                <c:pt idx="12">
                  <c:v>3283.4</c:v>
                </c:pt>
                <c:pt idx="13">
                  <c:v>5871.5</c:v>
                </c:pt>
                <c:pt idx="14">
                  <c:v>11000.1</c:v>
                </c:pt>
                <c:pt idx="15">
                  <c:v>2711.1</c:v>
                </c:pt>
                <c:pt idx="16">
                  <c:v>1947.2</c:v>
                </c:pt>
                <c:pt idx="17">
                  <c:v>7674.4</c:v>
                </c:pt>
                <c:pt idx="18">
                  <c:v>3711.7</c:v>
                </c:pt>
                <c:pt idx="19">
                  <c:v>2894.6</c:v>
                </c:pt>
                <c:pt idx="20">
                  <c:v>3297</c:v>
                </c:pt>
                <c:pt idx="21">
                  <c:v>2655.5</c:v>
                </c:pt>
                <c:pt idx="22">
                  <c:v>1692.4</c:v>
                </c:pt>
                <c:pt idx="23">
                  <c:v>4184.6000000000004</c:v>
                </c:pt>
                <c:pt idx="24">
                  <c:v>5730.7</c:v>
                </c:pt>
                <c:pt idx="25">
                  <c:v>2866.1</c:v>
                </c:pt>
                <c:pt idx="26">
                  <c:v>7545.1</c:v>
                </c:pt>
                <c:pt idx="27">
                  <c:v>3397.1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453888"/>
        <c:axId val="132455808"/>
      </c:scatterChart>
      <c:valAx>
        <c:axId val="13245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455808"/>
        <c:crosses val="autoZero"/>
        <c:crossBetween val="midCat"/>
      </c:valAx>
      <c:valAx>
        <c:axId val="13245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45388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Івано-Франківської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575552111214318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'!$C$335</c:f>
                  <c:strCache>
                    <c:ptCount val="1"/>
                    <c:pt idx="0">
                      <c:v>Богородчанський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'!$C$336</c:f>
                  <c:strCache>
                    <c:ptCount val="1"/>
                    <c:pt idx="0">
                      <c:v>Болехівський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'!$C$337</c:f>
                  <c:strCache>
                    <c:ptCount val="1"/>
                    <c:pt idx="0">
                      <c:v>Верховинський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'!$C$338</c:f>
                  <c:strCache>
                    <c:ptCount val="1"/>
                    <c:pt idx="0">
                      <c:v>Галицький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'!$C$339</c:f>
                  <c:strCache>
                    <c:ptCount val="1"/>
                    <c:pt idx="0">
                      <c:v>Городенківський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'!$C$340</c:f>
                  <c:strCache>
                    <c:ptCount val="1"/>
                    <c:pt idx="0">
                      <c:v>Долинський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'!$C$341</c:f>
                  <c:strCache>
                    <c:ptCount val="1"/>
                    <c:pt idx="0">
                      <c:v>Івано-Франківський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'!$C$342</c:f>
                  <c:strCache>
                    <c:ptCount val="1"/>
                    <c:pt idx="0">
                      <c:v>Калуський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'!$C$343</c:f>
                  <c:strCache>
                    <c:ptCount val="1"/>
                    <c:pt idx="0">
                      <c:v>Коломийський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'!$C$344</c:f>
                  <c:strCache>
                    <c:ptCount val="1"/>
                    <c:pt idx="0">
                      <c:v>Косівський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'!$C$345</c:f>
                  <c:strCache>
                    <c:ptCount val="1"/>
                    <c:pt idx="0">
                      <c:v>Надвірнянський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'!$C$346</c:f>
                  <c:strCache>
                    <c:ptCount val="1"/>
                    <c:pt idx="0">
                      <c:v>Рогатинський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'!$C$347</c:f>
                  <c:strCache>
                    <c:ptCount val="1"/>
                    <c:pt idx="0">
                      <c:v>Рожнятівський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'!$C$348</c:f>
                  <c:strCache>
                    <c:ptCount val="1"/>
                    <c:pt idx="0">
                      <c:v>Снятинський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'!$C$349</c:f>
                  <c:strCache>
                    <c:ptCount val="1"/>
                    <c:pt idx="0">
                      <c:v>Тисменицький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'!$C$350</c:f>
                  <c:strCache>
                    <c:ptCount val="1"/>
                    <c:pt idx="0">
                      <c:v>Тлумацький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'!$C$351</c:f>
                  <c:strCache>
                    <c:ptCount val="1"/>
                    <c:pt idx="0">
                      <c:v>Яремчанський міський суд Івано-Франківської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'!$F$335:$F$351</c:f>
              <c:numCache>
                <c:formatCode>#,##0_ ;[Red]\-#,##0\ </c:formatCode>
                <c:ptCount val="17"/>
                <c:pt idx="0">
                  <c:v>220.54</c:v>
                </c:pt>
                <c:pt idx="1">
                  <c:v>74.19</c:v>
                </c:pt>
                <c:pt idx="2">
                  <c:v>89.45</c:v>
                </c:pt>
                <c:pt idx="3">
                  <c:v>199.18</c:v>
                </c:pt>
                <c:pt idx="4">
                  <c:v>212.72</c:v>
                </c:pt>
                <c:pt idx="5">
                  <c:v>255.03</c:v>
                </c:pt>
                <c:pt idx="6">
                  <c:v>1693.02</c:v>
                </c:pt>
                <c:pt idx="7">
                  <c:v>525.30999999999995</c:v>
                </c:pt>
                <c:pt idx="8">
                  <c:v>690.64</c:v>
                </c:pt>
                <c:pt idx="9">
                  <c:v>365.07</c:v>
                </c:pt>
                <c:pt idx="10">
                  <c:v>364.82</c:v>
                </c:pt>
                <c:pt idx="11">
                  <c:v>247.99</c:v>
                </c:pt>
                <c:pt idx="12">
                  <c:v>290.66000000000003</c:v>
                </c:pt>
                <c:pt idx="13">
                  <c:v>371.47</c:v>
                </c:pt>
                <c:pt idx="14">
                  <c:v>317.74</c:v>
                </c:pt>
                <c:pt idx="15">
                  <c:v>109.28</c:v>
                </c:pt>
                <c:pt idx="16">
                  <c:v>118.43</c:v>
                </c:pt>
              </c:numCache>
            </c:numRef>
          </c:xVal>
          <c:yVal>
            <c:numRef>
              <c:f>'графіки '!$E$335:$E$351</c:f>
              <c:numCache>
                <c:formatCode>#,##0.0_ ;[Red]\-#,##0.0\ </c:formatCode>
                <c:ptCount val="17"/>
                <c:pt idx="0">
                  <c:v>2705.9</c:v>
                </c:pt>
                <c:pt idx="1">
                  <c:v>2507.9</c:v>
                </c:pt>
                <c:pt idx="2">
                  <c:v>2064.4</c:v>
                </c:pt>
                <c:pt idx="3">
                  <c:v>2655.2</c:v>
                </c:pt>
                <c:pt idx="4">
                  <c:v>3049.2</c:v>
                </c:pt>
                <c:pt idx="5">
                  <c:v>3995.1</c:v>
                </c:pt>
                <c:pt idx="6">
                  <c:v>5482.6</c:v>
                </c:pt>
                <c:pt idx="7">
                  <c:v>10752.2</c:v>
                </c:pt>
                <c:pt idx="8">
                  <c:v>5777.7</c:v>
                </c:pt>
                <c:pt idx="9">
                  <c:v>3679.4</c:v>
                </c:pt>
                <c:pt idx="10">
                  <c:v>3764.1</c:v>
                </c:pt>
                <c:pt idx="11">
                  <c:v>2691.3</c:v>
                </c:pt>
                <c:pt idx="12">
                  <c:v>3278.2</c:v>
                </c:pt>
                <c:pt idx="13">
                  <c:v>2755.8</c:v>
                </c:pt>
                <c:pt idx="14">
                  <c:v>2308</c:v>
                </c:pt>
                <c:pt idx="15">
                  <c:v>2727.9</c:v>
                </c:pt>
                <c:pt idx="16">
                  <c:v>2271.5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537344"/>
        <c:axId val="132547712"/>
      </c:scatterChart>
      <c:valAx>
        <c:axId val="13253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547712"/>
        <c:crosses val="autoZero"/>
        <c:crossBetween val="midCat"/>
      </c:valAx>
      <c:valAx>
        <c:axId val="13254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53734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м. Києва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'!$C$354</c:f>
                  <c:strCache>
                    <c:ptCount val="1"/>
                    <c:pt idx="0">
                      <c:v>Голосіївський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'!$C$355</c:f>
                  <c:strCache>
                    <c:ptCount val="1"/>
                    <c:pt idx="0">
                      <c:v>Дарницький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'!$C$356</c:f>
                  <c:strCache>
                    <c:ptCount val="1"/>
                    <c:pt idx="0">
                      <c:v>Деснянський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'!$C$357</c:f>
                  <c:strCache>
                    <c:ptCount val="1"/>
                    <c:pt idx="0">
                      <c:v>Дніпровський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'!$C$358</c:f>
                  <c:strCache>
                    <c:ptCount val="1"/>
                    <c:pt idx="0">
                      <c:v>Оболонський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'!$C$359</c:f>
                  <c:strCache>
                    <c:ptCount val="1"/>
                    <c:pt idx="0">
                      <c:v>Печерський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'!$C$360</c:f>
                  <c:strCache>
                    <c:ptCount val="1"/>
                    <c:pt idx="0">
                      <c:v>Подільський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'!$C$361</c:f>
                  <c:strCache>
                    <c:ptCount val="1"/>
                    <c:pt idx="0">
                      <c:v>Святошинський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'!$C$362</c:f>
                  <c:strCache>
                    <c:ptCount val="1"/>
                    <c:pt idx="0">
                      <c:v>Солом'янський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'!$C$363</c:f>
                  <c:strCache>
                    <c:ptCount val="1"/>
                    <c:pt idx="0">
                      <c:v>Шевченківський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'!$F$354:$F$363</c:f>
              <c:numCache>
                <c:formatCode>#,##0_ ;[Red]\-#,##0\ </c:formatCode>
                <c:ptCount val="10"/>
                <c:pt idx="0">
                  <c:v>2499.21</c:v>
                </c:pt>
                <c:pt idx="1">
                  <c:v>2234.2199999999998</c:v>
                </c:pt>
                <c:pt idx="2">
                  <c:v>1982.24</c:v>
                </c:pt>
                <c:pt idx="3">
                  <c:v>2548.09</c:v>
                </c:pt>
                <c:pt idx="4">
                  <c:v>1805.46</c:v>
                </c:pt>
                <c:pt idx="5">
                  <c:v>4711.47</c:v>
                </c:pt>
                <c:pt idx="6">
                  <c:v>1350.91</c:v>
                </c:pt>
                <c:pt idx="7">
                  <c:v>2077.4899999999998</c:v>
                </c:pt>
                <c:pt idx="8">
                  <c:v>2886.53</c:v>
                </c:pt>
                <c:pt idx="9">
                  <c:v>3783.13</c:v>
                </c:pt>
              </c:numCache>
            </c:numRef>
          </c:xVal>
          <c:yVal>
            <c:numRef>
              <c:f>'графіки '!$E$354:$E$363</c:f>
              <c:numCache>
                <c:formatCode>#,##0.0_ ;[Red]\-#,##0.0\ </c:formatCode>
                <c:ptCount val="10"/>
                <c:pt idx="0">
                  <c:v>12441.4</c:v>
                </c:pt>
                <c:pt idx="1">
                  <c:v>16615.2</c:v>
                </c:pt>
                <c:pt idx="2">
                  <c:v>13496.6</c:v>
                </c:pt>
                <c:pt idx="3">
                  <c:v>17117</c:v>
                </c:pt>
                <c:pt idx="4">
                  <c:v>15305.8</c:v>
                </c:pt>
                <c:pt idx="5">
                  <c:v>19445.7</c:v>
                </c:pt>
                <c:pt idx="6">
                  <c:v>12012</c:v>
                </c:pt>
                <c:pt idx="7">
                  <c:v>16832.599999999999</c:v>
                </c:pt>
                <c:pt idx="8">
                  <c:v>17911</c:v>
                </c:pt>
                <c:pt idx="9">
                  <c:v>21967.3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4382976"/>
        <c:axId val="14397440"/>
      </c:scatterChart>
      <c:valAx>
        <c:axId val="1438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4397440"/>
        <c:crosses val="autoZero"/>
        <c:crossBetween val="midCat"/>
      </c:valAx>
      <c:valAx>
        <c:axId val="1439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438297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Київської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'!$C$365</c:f>
                  <c:strCache>
                    <c:ptCount val="1"/>
                    <c:pt idx="0">
                      <c:v>Баришівський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'!$C$366</c:f>
                  <c:strCache>
                    <c:ptCount val="1"/>
                    <c:pt idx="0">
                      <c:v>Березанський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'!$C$367</c:f>
                  <c:strCache>
                    <c:ptCount val="1"/>
                    <c:pt idx="0">
                      <c:v>Білоцерківський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'!$C$368</c:f>
                  <c:strCache>
                    <c:ptCount val="1"/>
                    <c:pt idx="0">
                      <c:v>Богуславський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'!$C$369</c:f>
                  <c:strCache>
                    <c:ptCount val="1"/>
                    <c:pt idx="0">
                      <c:v>Бориспільський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'!$C$370</c:f>
                  <c:strCache>
                    <c:ptCount val="1"/>
                    <c:pt idx="0">
                      <c:v>Бородянський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'!$C$371</c:f>
                  <c:strCache>
                    <c:ptCount val="1"/>
                    <c:pt idx="0">
                      <c:v>Броварський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'!$C$372</c:f>
                  <c:strCache>
                    <c:ptCount val="1"/>
                    <c:pt idx="0">
                      <c:v>Васильківський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'!$C$373</c:f>
                  <c:strCache>
                    <c:ptCount val="1"/>
                    <c:pt idx="0">
                      <c:v>Вишгородський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'!$C$374</c:f>
                  <c:strCache>
                    <c:ptCount val="1"/>
                    <c:pt idx="0">
                      <c:v>Володарський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'!$C$375</c:f>
                  <c:strCache>
                    <c:ptCount val="1"/>
                    <c:pt idx="0">
                      <c:v>Згурівський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'!$C$376</c:f>
                  <c:strCache>
                    <c:ptCount val="1"/>
                    <c:pt idx="0">
                      <c:v>Іванківський районний 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'!$C$377</c:f>
                  <c:strCache>
                    <c:ptCount val="1"/>
                    <c:pt idx="0">
                      <c:v>Ірпінський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'!$C$378</c:f>
                  <c:strCache>
                    <c:ptCount val="1"/>
                    <c:pt idx="0">
                      <c:v>Кагарлицький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'!$C$379</c:f>
                  <c:strCache>
                    <c:ptCount val="1"/>
                    <c:pt idx="0">
                      <c:v>Києво-Святошинський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'!$C$380</c:f>
                  <c:strCache>
                    <c:ptCount val="1"/>
                    <c:pt idx="0">
                      <c:v>Макарівський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'!$C$381</c:f>
                  <c:strCache>
                    <c:ptCount val="1"/>
                    <c:pt idx="0">
                      <c:v>Миронівський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'!$C$382</c:f>
                  <c:strCache>
                    <c:ptCount val="1"/>
                    <c:pt idx="0">
                      <c:v>Обухівський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'!$C$383</c:f>
                  <c:strCache>
                    <c:ptCount val="1"/>
                    <c:pt idx="0">
                      <c:v>Переяслав-Хмельницький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'!$C$384</c:f>
                  <c:strCache>
                    <c:ptCount val="1"/>
                    <c:pt idx="0">
                      <c:v>Ржищевський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'!$C$385</c:f>
                  <c:strCache>
                    <c:ptCount val="1"/>
                    <c:pt idx="0">
                      <c:v>Рокитнянський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'!$C$386</c:f>
                  <c:strCache>
                    <c:ptCount val="1"/>
                    <c:pt idx="0">
                      <c:v>Сквирський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'!$C$387</c:f>
                  <c:strCache>
                    <c:ptCount val="1"/>
                    <c:pt idx="0">
                      <c:v>Славутицький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'!$C$388</c:f>
                  <c:strCache>
                    <c:ptCount val="1"/>
                    <c:pt idx="0">
                      <c:v>Ставищенський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'!$C$389</c:f>
                  <c:strCache>
                    <c:ptCount val="1"/>
                    <c:pt idx="0">
                      <c:v>Таращанський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'!$C$390</c:f>
                  <c:strCache>
                    <c:ptCount val="1"/>
                    <c:pt idx="0">
                      <c:v>Тетіївський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'!$C$391</c:f>
                  <c:strCache>
                    <c:ptCount val="1"/>
                    <c:pt idx="0">
                      <c:v>Фастівський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'!$C$392</c:f>
                  <c:strCache>
                    <c:ptCount val="1"/>
                    <c:pt idx="0">
                      <c:v>Яготинський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'!$F$365:$F$392</c:f>
              <c:numCache>
                <c:formatCode>#,##0_ ;[Red]\-#,##0\ </c:formatCode>
                <c:ptCount val="28"/>
                <c:pt idx="0">
                  <c:v>252.03</c:v>
                </c:pt>
                <c:pt idx="1">
                  <c:v>111.29</c:v>
                </c:pt>
                <c:pt idx="2">
                  <c:v>2267.39</c:v>
                </c:pt>
                <c:pt idx="3">
                  <c:v>285.37</c:v>
                </c:pt>
                <c:pt idx="4">
                  <c:v>1029.8399999999999</c:v>
                </c:pt>
                <c:pt idx="5">
                  <c:v>361.51</c:v>
                </c:pt>
                <c:pt idx="6">
                  <c:v>1082.97</c:v>
                </c:pt>
                <c:pt idx="7">
                  <c:v>681.78</c:v>
                </c:pt>
                <c:pt idx="8">
                  <c:v>510.54</c:v>
                </c:pt>
                <c:pt idx="9">
                  <c:v>115.2</c:v>
                </c:pt>
                <c:pt idx="10">
                  <c:v>100.4</c:v>
                </c:pt>
                <c:pt idx="11">
                  <c:v>323.93</c:v>
                </c:pt>
                <c:pt idx="12">
                  <c:v>861.94</c:v>
                </c:pt>
                <c:pt idx="13">
                  <c:v>327.49</c:v>
                </c:pt>
                <c:pt idx="14">
                  <c:v>1549.69</c:v>
                </c:pt>
                <c:pt idx="15">
                  <c:v>300.05</c:v>
                </c:pt>
                <c:pt idx="16">
                  <c:v>219.93</c:v>
                </c:pt>
                <c:pt idx="17">
                  <c:v>750.12</c:v>
                </c:pt>
                <c:pt idx="18">
                  <c:v>242.7</c:v>
                </c:pt>
                <c:pt idx="19">
                  <c:v>21.23</c:v>
                </c:pt>
                <c:pt idx="20">
                  <c:v>349.16</c:v>
                </c:pt>
                <c:pt idx="21">
                  <c:v>224.27</c:v>
                </c:pt>
                <c:pt idx="22">
                  <c:v>100.99</c:v>
                </c:pt>
                <c:pt idx="23">
                  <c:v>113.23</c:v>
                </c:pt>
                <c:pt idx="24">
                  <c:v>237.01</c:v>
                </c:pt>
                <c:pt idx="25">
                  <c:v>170.64</c:v>
                </c:pt>
                <c:pt idx="26">
                  <c:v>501.94</c:v>
                </c:pt>
                <c:pt idx="27">
                  <c:v>208.32</c:v>
                </c:pt>
              </c:numCache>
            </c:numRef>
          </c:xVal>
          <c:yVal>
            <c:numRef>
              <c:f>'графіки '!$E$365:$E$392</c:f>
              <c:numCache>
                <c:formatCode>#,##0.0_ ;[Red]\-#,##0.0\ </c:formatCode>
                <c:ptCount val="28"/>
                <c:pt idx="0">
                  <c:v>2968.2</c:v>
                </c:pt>
                <c:pt idx="1">
                  <c:v>2603.1</c:v>
                </c:pt>
                <c:pt idx="2">
                  <c:v>11625</c:v>
                </c:pt>
                <c:pt idx="3">
                  <c:v>2702.6</c:v>
                </c:pt>
                <c:pt idx="4">
                  <c:v>6927.5</c:v>
                </c:pt>
                <c:pt idx="5">
                  <c:v>3233.1</c:v>
                </c:pt>
                <c:pt idx="6">
                  <c:v>7950.6</c:v>
                </c:pt>
                <c:pt idx="7">
                  <c:v>5942.1</c:v>
                </c:pt>
                <c:pt idx="8">
                  <c:v>5089.5</c:v>
                </c:pt>
                <c:pt idx="9">
                  <c:v>2749.3</c:v>
                </c:pt>
                <c:pt idx="10">
                  <c:v>2480.1999999999998</c:v>
                </c:pt>
                <c:pt idx="11">
                  <c:v>3525.8</c:v>
                </c:pt>
                <c:pt idx="12">
                  <c:v>6002.8</c:v>
                </c:pt>
                <c:pt idx="13">
                  <c:v>2992.1</c:v>
                </c:pt>
                <c:pt idx="14">
                  <c:v>6110.9</c:v>
                </c:pt>
                <c:pt idx="15">
                  <c:v>2826.5</c:v>
                </c:pt>
                <c:pt idx="16">
                  <c:v>2540.6999999999998</c:v>
                </c:pt>
                <c:pt idx="17">
                  <c:v>4146.6000000000004</c:v>
                </c:pt>
                <c:pt idx="18">
                  <c:v>4351.7</c:v>
                </c:pt>
                <c:pt idx="19">
                  <c:v>2179.1999999999998</c:v>
                </c:pt>
                <c:pt idx="20">
                  <c:v>2787.2</c:v>
                </c:pt>
                <c:pt idx="21">
                  <c:v>3035.9</c:v>
                </c:pt>
                <c:pt idx="22">
                  <c:v>1869.4</c:v>
                </c:pt>
                <c:pt idx="23">
                  <c:v>2273.1</c:v>
                </c:pt>
                <c:pt idx="24">
                  <c:v>2193.6999999999998</c:v>
                </c:pt>
                <c:pt idx="25">
                  <c:v>2194.1999999999998</c:v>
                </c:pt>
                <c:pt idx="26">
                  <c:v>6216.1</c:v>
                </c:pt>
                <c:pt idx="27">
                  <c:v>3123.6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3066752"/>
        <c:axId val="133068672"/>
      </c:scatterChart>
      <c:valAx>
        <c:axId val="13306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3068672"/>
        <c:crosses val="autoZero"/>
        <c:crossBetween val="midCat"/>
      </c:valAx>
      <c:valAx>
        <c:axId val="13306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306675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Кіровоградської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'!$C$394</c:f>
                  <c:strCache>
                    <c:ptCount val="1"/>
                    <c:pt idx="0">
                      <c:v>Бобринецький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'!$C$395</c:f>
                  <c:strCache>
                    <c:ptCount val="1"/>
                    <c:pt idx="0">
                      <c:v>Вільшанський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'!$C$396</c:f>
                  <c:strCache>
                    <c:ptCount val="1"/>
                    <c:pt idx="0">
                      <c:v>Гайворонський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'!$C$397</c:f>
                  <c:strCache>
                    <c:ptCount val="1"/>
                    <c:pt idx="0">
                      <c:v>Голованівський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'!$C$398</c:f>
                  <c:strCache>
                    <c:ptCount val="1"/>
                    <c:pt idx="0">
                      <c:v>Добровеличківський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'!$C$399</c:f>
                  <c:strCache>
                    <c:ptCount val="1"/>
                    <c:pt idx="0">
                      <c:v>Долинський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'!$C$400</c:f>
                  <c:strCache>
                    <c:ptCount val="1"/>
                    <c:pt idx="0">
                      <c:v>Знам'янський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'!$C$401</c:f>
                  <c:strCache>
                    <c:ptCount val="1"/>
                    <c:pt idx="0">
                      <c:v>Кіровоградський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'!$C$402</c:f>
                  <c:strCache>
                    <c:ptCount val="1"/>
                    <c:pt idx="0">
                      <c:v>Кіровський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'!$C$403</c:f>
                  <c:strCache>
                    <c:ptCount val="1"/>
                    <c:pt idx="0">
                      <c:v>Компаніївський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'!$C$404</c:f>
                  <c:strCache>
                    <c:ptCount val="1"/>
                    <c:pt idx="0">
                      <c:v>Ленінський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'!$C$405</c:f>
                  <c:strCache>
                    <c:ptCount val="1"/>
                    <c:pt idx="0">
                      <c:v>Маловисківський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'!$C$406</c:f>
                  <c:strCache>
                    <c:ptCount val="1"/>
                    <c:pt idx="0">
                      <c:v>Новгородківський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'!$C$407</c:f>
                  <c:strCache>
                    <c:ptCount val="1"/>
                    <c:pt idx="0">
                      <c:v>Новоархангельський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'!$C$408</c:f>
                  <c:strCache>
                    <c:ptCount val="1"/>
                    <c:pt idx="0">
                      <c:v>Новомиргородський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'!$C$409</c:f>
                  <c:strCache>
                    <c:ptCount val="1"/>
                    <c:pt idx="0">
                      <c:v>Новоукраїнський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'!$C$410</c:f>
                  <c:strCache>
                    <c:ptCount val="1"/>
                    <c:pt idx="0">
                      <c:v>Олександрівський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'!$C$411</c:f>
                  <c:strCache>
                    <c:ptCount val="1"/>
                    <c:pt idx="0">
                      <c:v>Олександрійський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'!$C$412</c:f>
                  <c:strCache>
                    <c:ptCount val="1"/>
                    <c:pt idx="0">
                      <c:v>Онуфріївський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'!$C$413</c:f>
                  <c:strCache>
                    <c:ptCount val="1"/>
                    <c:pt idx="0">
                      <c:v>Петрівський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'!$C$414</c:f>
                  <c:strCache>
                    <c:ptCount val="1"/>
                    <c:pt idx="0">
                      <c:v>Світловодський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'!$C$415</c:f>
                  <c:strCache>
                    <c:ptCount val="1"/>
                    <c:pt idx="0">
                      <c:v>Ульяновський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'!$C$416</c:f>
                  <c:strCache>
                    <c:ptCount val="1"/>
                    <c:pt idx="0">
                      <c:v>Устинівський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'!$F$394:$F$416</c:f>
              <c:numCache>
                <c:formatCode>#,##0_ ;[Red]\-#,##0\ </c:formatCode>
                <c:ptCount val="23"/>
                <c:pt idx="0">
                  <c:v>175.07</c:v>
                </c:pt>
                <c:pt idx="1">
                  <c:v>73.62</c:v>
                </c:pt>
                <c:pt idx="2">
                  <c:v>288.14</c:v>
                </c:pt>
                <c:pt idx="3">
                  <c:v>159.80000000000001</c:v>
                </c:pt>
                <c:pt idx="4">
                  <c:v>184.84</c:v>
                </c:pt>
                <c:pt idx="5">
                  <c:v>214.8</c:v>
                </c:pt>
                <c:pt idx="6">
                  <c:v>398.35</c:v>
                </c:pt>
                <c:pt idx="7">
                  <c:v>232.44</c:v>
                </c:pt>
                <c:pt idx="8">
                  <c:v>1081.67</c:v>
                </c:pt>
                <c:pt idx="9">
                  <c:v>108.62</c:v>
                </c:pt>
                <c:pt idx="10">
                  <c:v>812.17</c:v>
                </c:pt>
                <c:pt idx="11">
                  <c:v>230.8</c:v>
                </c:pt>
                <c:pt idx="12">
                  <c:v>92.38</c:v>
                </c:pt>
                <c:pt idx="13">
                  <c:v>134.46</c:v>
                </c:pt>
                <c:pt idx="14">
                  <c:v>169.5</c:v>
                </c:pt>
                <c:pt idx="15">
                  <c:v>369.15</c:v>
                </c:pt>
                <c:pt idx="16">
                  <c:v>196.25</c:v>
                </c:pt>
                <c:pt idx="17">
                  <c:v>840.2</c:v>
                </c:pt>
                <c:pt idx="18">
                  <c:v>104.11</c:v>
                </c:pt>
                <c:pt idx="19">
                  <c:v>167.2</c:v>
                </c:pt>
                <c:pt idx="20">
                  <c:v>462.7</c:v>
                </c:pt>
                <c:pt idx="21">
                  <c:v>181.87</c:v>
                </c:pt>
                <c:pt idx="22">
                  <c:v>94.75</c:v>
                </c:pt>
              </c:numCache>
            </c:numRef>
          </c:xVal>
          <c:yVal>
            <c:numRef>
              <c:f>'графіки '!$E$394:$E$416</c:f>
              <c:numCache>
                <c:formatCode>#,##0.0_ ;[Red]\-#,##0.0\ </c:formatCode>
                <c:ptCount val="23"/>
                <c:pt idx="0">
                  <c:v>2365.9</c:v>
                </c:pt>
                <c:pt idx="1">
                  <c:v>1735.8</c:v>
                </c:pt>
                <c:pt idx="2">
                  <c:v>2273.9</c:v>
                </c:pt>
                <c:pt idx="3">
                  <c:v>2546.9</c:v>
                </c:pt>
                <c:pt idx="4">
                  <c:v>2171.8000000000002</c:v>
                </c:pt>
                <c:pt idx="5">
                  <c:v>2403.5</c:v>
                </c:pt>
                <c:pt idx="6">
                  <c:v>5354.1</c:v>
                </c:pt>
                <c:pt idx="7">
                  <c:v>3667.8</c:v>
                </c:pt>
                <c:pt idx="8">
                  <c:v>10158.700000000001</c:v>
                </c:pt>
                <c:pt idx="9">
                  <c:v>1983.2</c:v>
                </c:pt>
                <c:pt idx="10">
                  <c:v>7238.7</c:v>
                </c:pt>
                <c:pt idx="11">
                  <c:v>3030</c:v>
                </c:pt>
                <c:pt idx="12">
                  <c:v>1733.2</c:v>
                </c:pt>
                <c:pt idx="13">
                  <c:v>2055</c:v>
                </c:pt>
                <c:pt idx="14">
                  <c:v>2576.9</c:v>
                </c:pt>
                <c:pt idx="15">
                  <c:v>4000.3</c:v>
                </c:pt>
                <c:pt idx="16">
                  <c:v>2721.2</c:v>
                </c:pt>
                <c:pt idx="17">
                  <c:v>6963.1</c:v>
                </c:pt>
                <c:pt idx="18">
                  <c:v>1718.9</c:v>
                </c:pt>
                <c:pt idx="19">
                  <c:v>2883.4</c:v>
                </c:pt>
                <c:pt idx="20">
                  <c:v>6047.6</c:v>
                </c:pt>
                <c:pt idx="21">
                  <c:v>2394.6</c:v>
                </c:pt>
                <c:pt idx="22">
                  <c:v>1928.6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3186304"/>
        <c:axId val="133188224"/>
      </c:scatterChart>
      <c:valAx>
        <c:axId val="13318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3188224"/>
        <c:crosses val="autoZero"/>
        <c:crossBetween val="midCat"/>
      </c:valAx>
      <c:valAx>
        <c:axId val="13318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318630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Луганської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'!$C$418</c:f>
                  <c:strCache>
                    <c:ptCount val="1"/>
                    <c:pt idx="0">
                      <c:v>Біловодський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'!$C$419</c:f>
                  <c:strCache>
                    <c:ptCount val="1"/>
                    <c:pt idx="0">
                      <c:v>Білокуракинський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'!$C$420</c:f>
                  <c:strCache>
                    <c:ptCount val="1"/>
                    <c:pt idx="0">
                      <c:v>Кремінський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'!$C$421</c:f>
                  <c:strCache>
                    <c:ptCount val="1"/>
                    <c:pt idx="0">
                      <c:v>Лисичанський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'!$C$422</c:f>
                  <c:strCache>
                    <c:ptCount val="1"/>
                    <c:pt idx="0">
                      <c:v>Марківський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'!$C$423</c:f>
                  <c:strCache>
                    <c:ptCount val="1"/>
                    <c:pt idx="0">
                      <c:v>Міловський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'!$C$424</c:f>
                  <c:strCache>
                    <c:ptCount val="1"/>
                    <c:pt idx="0">
                      <c:v>Новоайдарський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'!$C$425</c:f>
                  <c:strCache>
                    <c:ptCount val="1"/>
                    <c:pt idx="0">
                      <c:v>Новопсковський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'!$C$426</c:f>
                  <c:strCache>
                    <c:ptCount val="1"/>
                    <c:pt idx="0">
                      <c:v>Попаснянський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'!$C$427</c:f>
                  <c:strCache>
                    <c:ptCount val="1"/>
                    <c:pt idx="0">
                      <c:v>Рубіжанський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'!$C$428</c:f>
                  <c:strCache>
                    <c:ptCount val="1"/>
                    <c:pt idx="0">
                      <c:v>Сватівський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'!$C$429</c:f>
                  <c:strCache>
                    <c:ptCount val="1"/>
                    <c:pt idx="0">
                      <c:v>Сєвєродонецький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'!$C$430</c:f>
                  <c:strCache>
                    <c:ptCount val="1"/>
                    <c:pt idx="0">
                      <c:v>Старобільський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'!$C$431</c:f>
                  <c:strCache>
                    <c:ptCount val="1"/>
                    <c:pt idx="0">
                      <c:v>Троїцький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'!$F$418:$F$431</c:f>
              <c:numCache>
                <c:formatCode>#,##0_ ;[Red]\-#,##0\ </c:formatCode>
                <c:ptCount val="14"/>
                <c:pt idx="0">
                  <c:v>479.11</c:v>
                </c:pt>
                <c:pt idx="1">
                  <c:v>312.52</c:v>
                </c:pt>
                <c:pt idx="2">
                  <c:v>329.45</c:v>
                </c:pt>
                <c:pt idx="3">
                  <c:v>858.3</c:v>
                </c:pt>
                <c:pt idx="4">
                  <c:v>163.5</c:v>
                </c:pt>
                <c:pt idx="5">
                  <c:v>127.62</c:v>
                </c:pt>
                <c:pt idx="6">
                  <c:v>294.14999999999998</c:v>
                </c:pt>
                <c:pt idx="7">
                  <c:v>242.59</c:v>
                </c:pt>
                <c:pt idx="8">
                  <c:v>360.18</c:v>
                </c:pt>
                <c:pt idx="9">
                  <c:v>380.48</c:v>
                </c:pt>
                <c:pt idx="10">
                  <c:v>1156.3800000000001</c:v>
                </c:pt>
                <c:pt idx="11">
                  <c:v>1144.02</c:v>
                </c:pt>
                <c:pt idx="12">
                  <c:v>704.65</c:v>
                </c:pt>
                <c:pt idx="13">
                  <c:v>227.97</c:v>
                </c:pt>
              </c:numCache>
            </c:numRef>
          </c:xVal>
          <c:yVal>
            <c:numRef>
              <c:f>'графіки '!$E$418:$E$431</c:f>
              <c:numCache>
                <c:formatCode>#,##0.0_ ;[Red]\-#,##0.0\ </c:formatCode>
                <c:ptCount val="14"/>
                <c:pt idx="0">
                  <c:v>3680</c:v>
                </c:pt>
                <c:pt idx="1">
                  <c:v>3172.7</c:v>
                </c:pt>
                <c:pt idx="2">
                  <c:v>3879.5</c:v>
                </c:pt>
                <c:pt idx="3">
                  <c:v>7176.8</c:v>
                </c:pt>
                <c:pt idx="4">
                  <c:v>3586.4</c:v>
                </c:pt>
                <c:pt idx="5">
                  <c:v>2325.3000000000002</c:v>
                </c:pt>
                <c:pt idx="6">
                  <c:v>2730.8</c:v>
                </c:pt>
                <c:pt idx="7">
                  <c:v>3317.9</c:v>
                </c:pt>
                <c:pt idx="8">
                  <c:v>2856.2</c:v>
                </c:pt>
                <c:pt idx="9">
                  <c:v>9066.2999999999993</c:v>
                </c:pt>
                <c:pt idx="10">
                  <c:v>6402</c:v>
                </c:pt>
                <c:pt idx="11">
                  <c:v>8199.5</c:v>
                </c:pt>
                <c:pt idx="12">
                  <c:v>6540</c:v>
                </c:pt>
                <c:pt idx="13">
                  <c:v>2946.9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3685632"/>
        <c:axId val="133687552"/>
      </c:scatterChart>
      <c:valAx>
        <c:axId val="13368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3687552"/>
        <c:crosses val="autoZero"/>
        <c:crossBetween val="midCat"/>
      </c:valAx>
      <c:valAx>
        <c:axId val="13368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368563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Львівської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640860897384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'!$C$435</c:f>
                  <c:strCache>
                    <c:ptCount val="1"/>
                    <c:pt idx="0">
                      <c:v>Бориславський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'!$C$436</c:f>
                  <c:strCache>
                    <c:ptCount val="1"/>
                    <c:pt idx="0">
                      <c:v>Бродівський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'!$C$437</c:f>
                  <c:strCache>
                    <c:ptCount val="1"/>
                    <c:pt idx="0">
                      <c:v>Буський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'!$C$438</c:f>
                  <c:strCache>
                    <c:ptCount val="1"/>
                    <c:pt idx="0">
                      <c:v>Галицький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'!$C$439</c:f>
                  <c:strCache>
                    <c:ptCount val="1"/>
                    <c:pt idx="0">
                      <c:v>Городоцький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'!$C$440</c:f>
                  <c:strCache>
                    <c:ptCount val="1"/>
                    <c:pt idx="0">
                      <c:v>Дрогобицький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'!$C$441</c:f>
                  <c:strCache>
                    <c:ptCount val="1"/>
                    <c:pt idx="0">
                      <c:v>Жидачівський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'!$C$442</c:f>
                  <c:strCache>
                    <c:ptCount val="1"/>
                    <c:pt idx="0">
                      <c:v>Жовківський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'!$C$443</c:f>
                  <c:strCache>
                    <c:ptCount val="1"/>
                    <c:pt idx="0">
                      <c:v>Залізничний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'!$C$444</c:f>
                  <c:strCache>
                    <c:ptCount val="1"/>
                    <c:pt idx="0">
                      <c:v>Золочівський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'!$C$445</c:f>
                  <c:strCache>
                    <c:ptCount val="1"/>
                    <c:pt idx="0">
                      <c:v>Кам'янка-Бузький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'!$C$446</c:f>
                  <c:strCache>
                    <c:ptCount val="1"/>
                    <c:pt idx="0">
                      <c:v>Личаківський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'!$C$447</c:f>
                  <c:strCache>
                    <c:ptCount val="1"/>
                    <c:pt idx="0">
                      <c:v>Миколаївський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'!$C$448</c:f>
                  <c:strCache>
                    <c:ptCount val="1"/>
                    <c:pt idx="0">
                      <c:v>Мостиський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'!$C$449</c:f>
                  <c:strCache>
                    <c:ptCount val="1"/>
                    <c:pt idx="0">
                      <c:v>Перемишлянський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'!$C$450</c:f>
                  <c:strCache>
                    <c:ptCount val="1"/>
                    <c:pt idx="0">
                      <c:v>Пустомитівський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'!$C$451</c:f>
                  <c:strCache>
                    <c:ptCount val="1"/>
                    <c:pt idx="0">
                      <c:v>Радехівський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'!$C$452</c:f>
                  <c:strCache>
                    <c:ptCount val="1"/>
                    <c:pt idx="0">
                      <c:v>Самбірський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'!$C$453</c:f>
                  <c:strCache>
                    <c:ptCount val="1"/>
                    <c:pt idx="0">
                      <c:v>Сихівський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'!$C$454</c:f>
                  <c:strCache>
                    <c:ptCount val="1"/>
                    <c:pt idx="0">
                      <c:v>Сколівський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'!$C$455</c:f>
                  <c:strCache>
                    <c:ptCount val="1"/>
                    <c:pt idx="0">
                      <c:v>Сокальський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'!$C$456</c:f>
                  <c:strCache>
                    <c:ptCount val="1"/>
                    <c:pt idx="0">
                      <c:v>Старосамбірський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'!$C$457</c:f>
                  <c:strCache>
                    <c:ptCount val="1"/>
                    <c:pt idx="0">
                      <c:v>Стрийський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'!$C$458</c:f>
                  <c:strCache>
                    <c:ptCount val="1"/>
                    <c:pt idx="0">
                      <c:v>Трускавецький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'!$C$459</c:f>
                  <c:strCache>
                    <c:ptCount val="1"/>
                    <c:pt idx="0">
                      <c:v>Турківський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'!$C$460</c:f>
                  <c:strCache>
                    <c:ptCount val="1"/>
                    <c:pt idx="0">
                      <c:v>Франківський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'!$C$461</c:f>
                  <c:strCache>
                    <c:ptCount val="1"/>
                    <c:pt idx="0">
                      <c:v>Червоноградський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'!$C$462</c:f>
                  <c:strCache>
                    <c:ptCount val="1"/>
                    <c:pt idx="0">
                      <c:v>Шевченківський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'!$C$463</c:f>
                  <c:strCache>
                    <c:ptCount val="1"/>
                    <c:pt idx="0">
                      <c:v>Яворівський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'!$F$435:$F$463</c:f>
              <c:numCache>
                <c:formatCode>#,##0_ ;[Red]\-#,##0\ </c:formatCode>
                <c:ptCount val="29"/>
                <c:pt idx="0">
                  <c:v>132.35</c:v>
                </c:pt>
                <c:pt idx="1">
                  <c:v>232.62</c:v>
                </c:pt>
                <c:pt idx="2">
                  <c:v>228.9</c:v>
                </c:pt>
                <c:pt idx="3">
                  <c:v>1430.09</c:v>
                </c:pt>
                <c:pt idx="4">
                  <c:v>278.67</c:v>
                </c:pt>
                <c:pt idx="5">
                  <c:v>802.76</c:v>
                </c:pt>
                <c:pt idx="6">
                  <c:v>190.49</c:v>
                </c:pt>
                <c:pt idx="7">
                  <c:v>417.33</c:v>
                </c:pt>
                <c:pt idx="8">
                  <c:v>875.23</c:v>
                </c:pt>
                <c:pt idx="9">
                  <c:v>432.56</c:v>
                </c:pt>
                <c:pt idx="10">
                  <c:v>298.83999999999997</c:v>
                </c:pt>
                <c:pt idx="11">
                  <c:v>972.96</c:v>
                </c:pt>
                <c:pt idx="12">
                  <c:v>366.08</c:v>
                </c:pt>
                <c:pt idx="13">
                  <c:v>233</c:v>
                </c:pt>
                <c:pt idx="14">
                  <c:v>196.71</c:v>
                </c:pt>
                <c:pt idx="15">
                  <c:v>542.09</c:v>
                </c:pt>
                <c:pt idx="16">
                  <c:v>128.91999999999999</c:v>
                </c:pt>
                <c:pt idx="17">
                  <c:v>408.74</c:v>
                </c:pt>
                <c:pt idx="18">
                  <c:v>799.09</c:v>
                </c:pt>
                <c:pt idx="19">
                  <c:v>208.18</c:v>
                </c:pt>
                <c:pt idx="20">
                  <c:v>459.91</c:v>
                </c:pt>
                <c:pt idx="21">
                  <c:v>132.19999999999999</c:v>
                </c:pt>
                <c:pt idx="22">
                  <c:v>565.77</c:v>
                </c:pt>
                <c:pt idx="23">
                  <c:v>183.78</c:v>
                </c:pt>
                <c:pt idx="24">
                  <c:v>135.41999999999999</c:v>
                </c:pt>
                <c:pt idx="25">
                  <c:v>696.12</c:v>
                </c:pt>
                <c:pt idx="26">
                  <c:v>451.59</c:v>
                </c:pt>
                <c:pt idx="27">
                  <c:v>1008.85</c:v>
                </c:pt>
                <c:pt idx="28">
                  <c:v>596.76</c:v>
                </c:pt>
              </c:numCache>
            </c:numRef>
          </c:xVal>
          <c:yVal>
            <c:numRef>
              <c:f>'графіки '!$E$435:$E$463</c:f>
              <c:numCache>
                <c:formatCode>#,##0.0_ ;[Red]\-#,##0.0\ </c:formatCode>
                <c:ptCount val="29"/>
                <c:pt idx="0">
                  <c:v>2136.9</c:v>
                </c:pt>
                <c:pt idx="1">
                  <c:v>2356.6999999999998</c:v>
                </c:pt>
                <c:pt idx="2">
                  <c:v>2709.5</c:v>
                </c:pt>
                <c:pt idx="3">
                  <c:v>6854.5</c:v>
                </c:pt>
                <c:pt idx="4">
                  <c:v>3356.2</c:v>
                </c:pt>
                <c:pt idx="5">
                  <c:v>6471.4</c:v>
                </c:pt>
                <c:pt idx="6">
                  <c:v>1871.6</c:v>
                </c:pt>
                <c:pt idx="7">
                  <c:v>3515.7</c:v>
                </c:pt>
                <c:pt idx="8">
                  <c:v>6892.4</c:v>
                </c:pt>
                <c:pt idx="9">
                  <c:v>3279.1</c:v>
                </c:pt>
                <c:pt idx="10">
                  <c:v>2629.7</c:v>
                </c:pt>
                <c:pt idx="11">
                  <c:v>5497.2</c:v>
                </c:pt>
                <c:pt idx="12">
                  <c:v>3228.9</c:v>
                </c:pt>
                <c:pt idx="13">
                  <c:v>2628.3</c:v>
                </c:pt>
                <c:pt idx="14">
                  <c:v>2113.5</c:v>
                </c:pt>
                <c:pt idx="15">
                  <c:v>4034.9</c:v>
                </c:pt>
                <c:pt idx="16">
                  <c:v>2356.1999999999998</c:v>
                </c:pt>
                <c:pt idx="17">
                  <c:v>4952.7</c:v>
                </c:pt>
                <c:pt idx="18">
                  <c:v>6652.4</c:v>
                </c:pt>
                <c:pt idx="19">
                  <c:v>2798.1</c:v>
                </c:pt>
                <c:pt idx="20">
                  <c:v>3062.7</c:v>
                </c:pt>
                <c:pt idx="21">
                  <c:v>2587.6</c:v>
                </c:pt>
                <c:pt idx="22">
                  <c:v>6167.4</c:v>
                </c:pt>
                <c:pt idx="23">
                  <c:v>2394.9</c:v>
                </c:pt>
                <c:pt idx="24">
                  <c:v>2639.6</c:v>
                </c:pt>
                <c:pt idx="25">
                  <c:v>6729.6</c:v>
                </c:pt>
                <c:pt idx="26">
                  <c:v>4244.8</c:v>
                </c:pt>
                <c:pt idx="27">
                  <c:v>7148</c:v>
                </c:pt>
                <c:pt idx="28">
                  <c:v>2975.1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3732992"/>
        <c:axId val="133743360"/>
      </c:scatterChart>
      <c:valAx>
        <c:axId val="13373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3743360"/>
        <c:crosses val="autoZero"/>
        <c:crossBetween val="midCat"/>
      </c:valAx>
      <c:valAx>
        <c:axId val="13374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373299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Миколаївської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56480205646571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'!$C$466</c:f>
                  <c:strCache>
                    <c:ptCount val="1"/>
                    <c:pt idx="0">
                      <c:v>Арбузинський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'!$C$467</c:f>
                  <c:strCache>
                    <c:ptCount val="1"/>
                    <c:pt idx="0">
                      <c:v>Баштанський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'!$C$468</c:f>
                  <c:strCache>
                    <c:ptCount val="1"/>
                    <c:pt idx="0">
                      <c:v>Березанський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'!$C$469</c:f>
                  <c:strCache>
                    <c:ptCount val="1"/>
                    <c:pt idx="0">
                      <c:v>Березнегуватський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'!$C$470</c:f>
                  <c:strCache>
                    <c:ptCount val="1"/>
                    <c:pt idx="0">
                      <c:v>Братський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'!$C$471</c:f>
                  <c:strCache>
                    <c:ptCount val="1"/>
                    <c:pt idx="0">
                      <c:v>Веселинівський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'!$C$472</c:f>
                  <c:strCache>
                    <c:ptCount val="1"/>
                    <c:pt idx="0">
                      <c:v>Вознесенський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'!$C$473</c:f>
                  <c:strCache>
                    <c:ptCount val="1"/>
                    <c:pt idx="0">
                      <c:v>Врадіївський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'!$C$474</c:f>
                  <c:strCache>
                    <c:ptCount val="1"/>
                    <c:pt idx="0">
                      <c:v>Доманівський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'!$C$475</c:f>
                  <c:strCache>
                    <c:ptCount val="1"/>
                    <c:pt idx="0">
                      <c:v>Єланецький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'!$C$476</c:f>
                  <c:strCache>
                    <c:ptCount val="1"/>
                    <c:pt idx="0">
                      <c:v>Жовтневий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'!$C$477</c:f>
                  <c:strCache>
                    <c:ptCount val="1"/>
                    <c:pt idx="0">
                      <c:v>Заводський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'!$C$478</c:f>
                  <c:strCache>
                    <c:ptCount val="1"/>
                    <c:pt idx="0">
                      <c:v>Казанківський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'!$C$479</c:f>
                  <c:strCache>
                    <c:ptCount val="1"/>
                    <c:pt idx="0">
                      <c:v>Корабельний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'!$C$480</c:f>
                  <c:strCache>
                    <c:ptCount val="1"/>
                    <c:pt idx="0">
                      <c:v>Кривоозерський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'!$C$481</c:f>
                  <c:strCache>
                    <c:ptCount val="1"/>
                    <c:pt idx="0">
                      <c:v>Ленінський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'!$C$482</c:f>
                  <c:strCache>
                    <c:ptCount val="1"/>
                    <c:pt idx="0">
                      <c:v>Миколаївський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'!$C$483</c:f>
                  <c:strCache>
                    <c:ptCount val="1"/>
                    <c:pt idx="0">
                      <c:v>Новобузький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'!$C$484</c:f>
                  <c:strCache>
                    <c:ptCount val="1"/>
                    <c:pt idx="0">
                      <c:v>Новоодеський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'!$C$485</c:f>
                  <c:strCache>
                    <c:ptCount val="1"/>
                    <c:pt idx="0">
                      <c:v>Очаківський 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'!$C$486</c:f>
                  <c:strCache>
                    <c:ptCount val="1"/>
                    <c:pt idx="0">
                      <c:v>Первомайський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'!$C$487</c:f>
                  <c:strCache>
                    <c:ptCount val="1"/>
                    <c:pt idx="0">
                      <c:v>Снігурівський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'!$C$488</c:f>
                  <c:strCache>
                    <c:ptCount val="1"/>
                    <c:pt idx="0">
                      <c:v>Центральний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'!$C$489</c:f>
                  <c:strCache>
                    <c:ptCount val="1"/>
                    <c:pt idx="0">
                      <c:v>Южноукраїнський міський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'!$F$466:$F$489</c:f>
              <c:numCache>
                <c:formatCode>#,##0_ ;[Red]\-#,##0\ </c:formatCode>
                <c:ptCount val="24"/>
                <c:pt idx="0">
                  <c:v>195.99</c:v>
                </c:pt>
                <c:pt idx="1">
                  <c:v>183.38</c:v>
                </c:pt>
                <c:pt idx="2">
                  <c:v>99</c:v>
                </c:pt>
                <c:pt idx="3">
                  <c:v>108.26</c:v>
                </c:pt>
                <c:pt idx="4">
                  <c:v>124.23</c:v>
                </c:pt>
                <c:pt idx="5">
                  <c:v>209.49</c:v>
                </c:pt>
                <c:pt idx="6">
                  <c:v>948.32</c:v>
                </c:pt>
                <c:pt idx="7">
                  <c:v>129.5</c:v>
                </c:pt>
                <c:pt idx="8">
                  <c:v>114.07</c:v>
                </c:pt>
                <c:pt idx="9">
                  <c:v>104.92</c:v>
                </c:pt>
                <c:pt idx="10">
                  <c:v>367.78</c:v>
                </c:pt>
                <c:pt idx="11">
                  <c:v>994.48</c:v>
                </c:pt>
                <c:pt idx="12">
                  <c:v>178.2</c:v>
                </c:pt>
                <c:pt idx="13">
                  <c:v>573.74</c:v>
                </c:pt>
                <c:pt idx="14">
                  <c:v>140.85</c:v>
                </c:pt>
                <c:pt idx="15">
                  <c:v>893.19</c:v>
                </c:pt>
                <c:pt idx="16">
                  <c:v>277.2</c:v>
                </c:pt>
                <c:pt idx="17">
                  <c:v>212</c:v>
                </c:pt>
                <c:pt idx="18">
                  <c:v>187.99</c:v>
                </c:pt>
                <c:pt idx="19">
                  <c:v>235.12</c:v>
                </c:pt>
                <c:pt idx="20">
                  <c:v>694.44</c:v>
                </c:pt>
                <c:pt idx="21">
                  <c:v>164.91</c:v>
                </c:pt>
                <c:pt idx="22">
                  <c:v>1221.4100000000001</c:v>
                </c:pt>
                <c:pt idx="23">
                  <c:v>200.9</c:v>
                </c:pt>
              </c:numCache>
            </c:numRef>
          </c:xVal>
          <c:yVal>
            <c:numRef>
              <c:f>'графіки '!$E$466:$E$489</c:f>
              <c:numCache>
                <c:formatCode>#,##0.0_ ;[Red]\-#,##0.0\ </c:formatCode>
                <c:ptCount val="24"/>
                <c:pt idx="0">
                  <c:v>3646.5</c:v>
                </c:pt>
                <c:pt idx="1">
                  <c:v>3098.4</c:v>
                </c:pt>
                <c:pt idx="2">
                  <c:v>2915.5</c:v>
                </c:pt>
                <c:pt idx="3">
                  <c:v>2932.6</c:v>
                </c:pt>
                <c:pt idx="4">
                  <c:v>2468</c:v>
                </c:pt>
                <c:pt idx="5">
                  <c:v>3422.5</c:v>
                </c:pt>
                <c:pt idx="6">
                  <c:v>6339.9</c:v>
                </c:pt>
                <c:pt idx="7">
                  <c:v>2928</c:v>
                </c:pt>
                <c:pt idx="8">
                  <c:v>3365.4</c:v>
                </c:pt>
                <c:pt idx="9">
                  <c:v>2624.6</c:v>
                </c:pt>
                <c:pt idx="10">
                  <c:v>3263.7</c:v>
                </c:pt>
                <c:pt idx="11">
                  <c:v>6206.5</c:v>
                </c:pt>
                <c:pt idx="12">
                  <c:v>2824.9</c:v>
                </c:pt>
                <c:pt idx="13">
                  <c:v>4624</c:v>
                </c:pt>
                <c:pt idx="14">
                  <c:v>3281</c:v>
                </c:pt>
                <c:pt idx="15">
                  <c:v>5996.6</c:v>
                </c:pt>
                <c:pt idx="16">
                  <c:v>3317.5</c:v>
                </c:pt>
                <c:pt idx="17">
                  <c:v>3199</c:v>
                </c:pt>
                <c:pt idx="18">
                  <c:v>2798.8</c:v>
                </c:pt>
                <c:pt idx="19">
                  <c:v>3712.5</c:v>
                </c:pt>
                <c:pt idx="20">
                  <c:v>5595.2</c:v>
                </c:pt>
                <c:pt idx="21">
                  <c:v>3030.9</c:v>
                </c:pt>
                <c:pt idx="22">
                  <c:v>6130.8</c:v>
                </c:pt>
                <c:pt idx="23">
                  <c:v>3732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3455872"/>
        <c:axId val="133457792"/>
      </c:scatterChart>
      <c:valAx>
        <c:axId val="13345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3457792"/>
        <c:crosses val="autoZero"/>
        <c:crossBetween val="midCat"/>
      </c:valAx>
      <c:valAx>
        <c:axId val="13345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345587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апеляційних адміністративних суді</a:t>
            </a:r>
            <a:r>
              <a:rPr lang="uk-UA" sz="1800"/>
              <a:t>в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944215703287769E-2"/>
          <c:y val="0.14961965811965813"/>
          <c:w val="0.92423516414141416"/>
          <c:h val="0.7863380341880341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'!$C$120</c:f>
                  <c:strCache>
                    <c:ptCount val="1"/>
                    <c:pt idx="0">
                      <c:v>Вінницький апеляційний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'!$C$121</c:f>
                  <c:strCache>
                    <c:ptCount val="1"/>
                    <c:pt idx="0">
                      <c:v>Дніпропетровський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'!$C$122</c:f>
                  <c:strCache>
                    <c:ptCount val="1"/>
                    <c:pt idx="0">
                      <c:v>Донецький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'!$C$123</c:f>
                  <c:strCache>
                    <c:ptCount val="1"/>
                    <c:pt idx="0">
                      <c:v>Житомирський апеляційний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'!$C$124</c:f>
                  <c:strCache>
                    <c:ptCount val="1"/>
                    <c:pt idx="0">
                      <c:v>Київський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'!$C$125</c:f>
                  <c:strCache>
                    <c:ptCount val="1"/>
                    <c:pt idx="0">
                      <c:v>Львівський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'!$C$126</c:f>
                  <c:strCache>
                    <c:ptCount val="1"/>
                    <c:pt idx="0">
                      <c:v>Одеський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'!$C$127</c:f>
                  <c:strCache>
                    <c:ptCount val="1"/>
                    <c:pt idx="0">
                      <c:v>Харківський апеляційний адміністративний суд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'!$H$120:$H$127</c:f>
              <c:numCache>
                <c:formatCode>0%</c:formatCode>
                <c:ptCount val="8"/>
                <c:pt idx="0">
                  <c:v>0.18</c:v>
                </c:pt>
                <c:pt idx="1">
                  <c:v>0.76</c:v>
                </c:pt>
                <c:pt idx="2">
                  <c:v>0.69</c:v>
                </c:pt>
                <c:pt idx="3">
                  <c:v>1.08</c:v>
                </c:pt>
                <c:pt idx="4">
                  <c:v>0.87</c:v>
                </c:pt>
                <c:pt idx="5">
                  <c:v>0.61</c:v>
                </c:pt>
                <c:pt idx="6">
                  <c:v>0.09</c:v>
                </c:pt>
                <c:pt idx="7">
                  <c:v>1.999999999999999E-2</c:v>
                </c:pt>
              </c:numCache>
            </c:numRef>
          </c:xVal>
          <c:yVal>
            <c:numRef>
              <c:f>'графіки '!$I$120:$I$127</c:f>
              <c:numCache>
                <c:formatCode>0%</c:formatCode>
                <c:ptCount val="8"/>
                <c:pt idx="0">
                  <c:v>-0.32000000000000006</c:v>
                </c:pt>
                <c:pt idx="1">
                  <c:v>-0.15</c:v>
                </c:pt>
                <c:pt idx="2">
                  <c:v>-0.26</c:v>
                </c:pt>
                <c:pt idx="3">
                  <c:v>-0.54999999999999993</c:v>
                </c:pt>
                <c:pt idx="4">
                  <c:v>-0.49000000000000005</c:v>
                </c:pt>
                <c:pt idx="5">
                  <c:v>0.31000000000000005</c:v>
                </c:pt>
                <c:pt idx="6">
                  <c:v>-0.58000000000000007</c:v>
                </c:pt>
                <c:pt idx="7">
                  <c:v>-0.27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119872"/>
        <c:axId val="123138432"/>
      </c:scatterChart>
      <c:valAx>
        <c:axId val="123119872"/>
        <c:scaling>
          <c:orientation val="minMax"/>
          <c:max val="3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138432"/>
        <c:crosses val="autoZero"/>
        <c:crossBetween val="midCat"/>
      </c:valAx>
      <c:valAx>
        <c:axId val="12313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11987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Одеської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8345623712398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'!$C$491</c:f>
                  <c:strCache>
                    <c:ptCount val="1"/>
                    <c:pt idx="0">
                      <c:v>Ананьївський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'!$C$492</c:f>
                  <c:strCache>
                    <c:ptCount val="1"/>
                    <c:pt idx="0">
                      <c:v>Арцизький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'!$C$493</c:f>
                  <c:strCache>
                    <c:ptCount val="1"/>
                    <c:pt idx="0">
                      <c:v>Балтський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'!$C$494</c:f>
                  <c:strCache>
                    <c:ptCount val="1"/>
                    <c:pt idx="0">
                      <c:v>Березівський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'!$C$495</c:f>
                  <c:strCache>
                    <c:ptCount val="1"/>
                    <c:pt idx="0">
                      <c:v>Білгород-Дністровський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'!$C$496</c:f>
                  <c:strCache>
                    <c:ptCount val="1"/>
                    <c:pt idx="0">
                      <c:v>Біляївський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'!$C$497</c:f>
                  <c:strCache>
                    <c:ptCount val="1"/>
                    <c:pt idx="0">
                      <c:v>Болградський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'!$C$498</c:f>
                  <c:strCache>
                    <c:ptCount val="1"/>
                    <c:pt idx="0">
                      <c:v>Великомихайлівський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'!$C$499</c:f>
                  <c:strCache>
                    <c:ptCount val="1"/>
                    <c:pt idx="0">
                      <c:v>Іванівський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'!$C$500</c:f>
                  <c:strCache>
                    <c:ptCount val="1"/>
                    <c:pt idx="0">
                      <c:v>Ізмаїльський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'!$C$501</c:f>
                  <c:strCache>
                    <c:ptCount val="1"/>
                    <c:pt idx="0">
                      <c:v>Іллічівський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'!$C$502</c:f>
                  <c:strCache>
                    <c:ptCount val="1"/>
                    <c:pt idx="0">
                      <c:v>Київський районний суд м.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'!$C$503</c:f>
                  <c:strCache>
                    <c:ptCount val="1"/>
                    <c:pt idx="0">
                      <c:v>Кілійський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'!$C$504</c:f>
                  <c:strCache>
                    <c:ptCount val="1"/>
                    <c:pt idx="0">
                      <c:v>Кодимський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'!$C$505</c:f>
                  <c:strCache>
                    <c:ptCount val="1"/>
                    <c:pt idx="0">
                      <c:v>Комінтернівський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'!$C$506</c:f>
                  <c:strCache>
                    <c:ptCount val="1"/>
                    <c:pt idx="0">
                      <c:v>Котовський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'!$C$507</c:f>
                  <c:strCache>
                    <c:ptCount val="1"/>
                    <c:pt idx="0">
                      <c:v>Красноокнянський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'!$C$508</c:f>
                  <c:strCache>
                    <c:ptCount val="1"/>
                    <c:pt idx="0">
                      <c:v>Любашівський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'!$C$509</c:f>
                  <c:strCache>
                    <c:ptCount val="1"/>
                    <c:pt idx="0">
                      <c:v>Малиновський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'!$C$510</c:f>
                  <c:strCache>
                    <c:ptCount val="1"/>
                    <c:pt idx="0">
                      <c:v>Миколаївський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'!$C$511</c:f>
                  <c:strCache>
                    <c:ptCount val="1"/>
                    <c:pt idx="0">
                      <c:v>Овідіопольський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'!$C$512</c:f>
                  <c:strCache>
                    <c:ptCount val="1"/>
                    <c:pt idx="0">
                      <c:v>Приморський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'!$C$513</c:f>
                  <c:strCache>
                    <c:ptCount val="1"/>
                    <c:pt idx="0">
                      <c:v>Ренійський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'!$C$514</c:f>
                  <c:strCache>
                    <c:ptCount val="1"/>
                    <c:pt idx="0">
                      <c:v>Роздільнянський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'!$C$515</c:f>
                  <c:strCache>
                    <c:ptCount val="1"/>
                    <c:pt idx="0">
                      <c:v>Савранський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'!$C$516</c:f>
                  <c:strCache>
                    <c:ptCount val="1"/>
                    <c:pt idx="0">
                      <c:v>Саратський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'!$C$517</c:f>
                  <c:strCache>
                    <c:ptCount val="1"/>
                    <c:pt idx="0">
                      <c:v>Суворовський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'!$C$518</c:f>
                  <c:strCache>
                    <c:ptCount val="1"/>
                    <c:pt idx="0">
                      <c:v>Тарутинський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'!$C$519</c:f>
                  <c:strCache>
                    <c:ptCount val="1"/>
                    <c:pt idx="0">
                      <c:v>Татарбунарський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'!$C$520</c:f>
                  <c:strCache>
                    <c:ptCount val="1"/>
                    <c:pt idx="0">
                      <c:v>Теплодарський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'!$C$521</c:f>
                  <c:strCache>
                    <c:ptCount val="1"/>
                    <c:pt idx="0">
                      <c:v>Фрунзівський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'!$C$522</c:f>
                  <c:strCache>
                    <c:ptCount val="1"/>
                    <c:pt idx="0">
                      <c:v>Ширяївський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'!$C$523</c:f>
                  <c:strCache>
                    <c:ptCount val="1"/>
                    <c:pt idx="0">
                      <c:v>Южний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'!$F$491:$F$523</c:f>
              <c:numCache>
                <c:formatCode>#,##0_ ;[Red]\-#,##0\ </c:formatCode>
                <c:ptCount val="33"/>
                <c:pt idx="0">
                  <c:v>132.12</c:v>
                </c:pt>
                <c:pt idx="1">
                  <c:v>272.23</c:v>
                </c:pt>
                <c:pt idx="2">
                  <c:v>266.51</c:v>
                </c:pt>
                <c:pt idx="3">
                  <c:v>278.17</c:v>
                </c:pt>
                <c:pt idx="4">
                  <c:v>901.24</c:v>
                </c:pt>
                <c:pt idx="5">
                  <c:v>589.79</c:v>
                </c:pt>
                <c:pt idx="6">
                  <c:v>282.60000000000002</c:v>
                </c:pt>
                <c:pt idx="7">
                  <c:v>125.4</c:v>
                </c:pt>
                <c:pt idx="8">
                  <c:v>128.59</c:v>
                </c:pt>
                <c:pt idx="9">
                  <c:v>1003.91</c:v>
                </c:pt>
                <c:pt idx="10">
                  <c:v>449.34</c:v>
                </c:pt>
                <c:pt idx="11">
                  <c:v>1842.54</c:v>
                </c:pt>
                <c:pt idx="12">
                  <c:v>220.67</c:v>
                </c:pt>
                <c:pt idx="13">
                  <c:v>258.58</c:v>
                </c:pt>
                <c:pt idx="14">
                  <c:v>536.47</c:v>
                </c:pt>
                <c:pt idx="15">
                  <c:v>300.17</c:v>
                </c:pt>
                <c:pt idx="16">
                  <c:v>101.01</c:v>
                </c:pt>
                <c:pt idx="17">
                  <c:v>259.27</c:v>
                </c:pt>
                <c:pt idx="18">
                  <c:v>1927.24</c:v>
                </c:pt>
                <c:pt idx="19">
                  <c:v>112.34</c:v>
                </c:pt>
                <c:pt idx="20">
                  <c:v>580.92999999999995</c:v>
                </c:pt>
                <c:pt idx="21">
                  <c:v>3170.89</c:v>
                </c:pt>
                <c:pt idx="22">
                  <c:v>182.16</c:v>
                </c:pt>
                <c:pt idx="23">
                  <c:v>426.7</c:v>
                </c:pt>
                <c:pt idx="24">
                  <c:v>84.38</c:v>
                </c:pt>
                <c:pt idx="25">
                  <c:v>166.38</c:v>
                </c:pt>
                <c:pt idx="26">
                  <c:v>1454.99</c:v>
                </c:pt>
                <c:pt idx="27">
                  <c:v>197.09</c:v>
                </c:pt>
                <c:pt idx="28">
                  <c:v>225.15</c:v>
                </c:pt>
                <c:pt idx="29">
                  <c:v>31.75</c:v>
                </c:pt>
                <c:pt idx="30">
                  <c:v>90.97</c:v>
                </c:pt>
                <c:pt idx="31">
                  <c:v>126.77</c:v>
                </c:pt>
                <c:pt idx="32">
                  <c:v>119.91</c:v>
                </c:pt>
              </c:numCache>
            </c:numRef>
          </c:xVal>
          <c:yVal>
            <c:numRef>
              <c:f>'графіки '!$E$491:$E$523</c:f>
              <c:numCache>
                <c:formatCode>#,##0.0_ ;[Red]\-#,##0.0\ </c:formatCode>
                <c:ptCount val="33"/>
                <c:pt idx="0">
                  <c:v>2118.8000000000002</c:v>
                </c:pt>
                <c:pt idx="1">
                  <c:v>3033.4</c:v>
                </c:pt>
                <c:pt idx="2">
                  <c:v>4007.4</c:v>
                </c:pt>
                <c:pt idx="3">
                  <c:v>2766</c:v>
                </c:pt>
                <c:pt idx="4">
                  <c:v>6614.1</c:v>
                </c:pt>
                <c:pt idx="5">
                  <c:v>4081.3</c:v>
                </c:pt>
                <c:pt idx="6">
                  <c:v>2929</c:v>
                </c:pt>
                <c:pt idx="7">
                  <c:v>2390.4</c:v>
                </c:pt>
                <c:pt idx="8">
                  <c:v>2665</c:v>
                </c:pt>
                <c:pt idx="9">
                  <c:v>7529.7</c:v>
                </c:pt>
                <c:pt idx="10">
                  <c:v>5231.1000000000004</c:v>
                </c:pt>
                <c:pt idx="11">
                  <c:v>16222.8</c:v>
                </c:pt>
                <c:pt idx="12">
                  <c:v>2914.5</c:v>
                </c:pt>
                <c:pt idx="13">
                  <c:v>2200.1999999999998</c:v>
                </c:pt>
                <c:pt idx="14">
                  <c:v>4159.1000000000004</c:v>
                </c:pt>
                <c:pt idx="15">
                  <c:v>5259.9</c:v>
                </c:pt>
                <c:pt idx="16">
                  <c:v>2132.3000000000002</c:v>
                </c:pt>
                <c:pt idx="17">
                  <c:v>3234.7</c:v>
                </c:pt>
                <c:pt idx="18">
                  <c:v>16451.5</c:v>
                </c:pt>
                <c:pt idx="19">
                  <c:v>2556.4</c:v>
                </c:pt>
                <c:pt idx="20">
                  <c:v>3879.3</c:v>
                </c:pt>
                <c:pt idx="21">
                  <c:v>23037.1</c:v>
                </c:pt>
                <c:pt idx="22">
                  <c:v>2601.6</c:v>
                </c:pt>
                <c:pt idx="23">
                  <c:v>3861.2</c:v>
                </c:pt>
                <c:pt idx="24">
                  <c:v>1926.2</c:v>
                </c:pt>
                <c:pt idx="25">
                  <c:v>1684.8</c:v>
                </c:pt>
                <c:pt idx="26">
                  <c:v>14691.6</c:v>
                </c:pt>
                <c:pt idx="27">
                  <c:v>2625.5</c:v>
                </c:pt>
                <c:pt idx="28">
                  <c:v>2386.6999999999998</c:v>
                </c:pt>
                <c:pt idx="29">
                  <c:v>1800.5</c:v>
                </c:pt>
                <c:pt idx="30">
                  <c:v>2175.8000000000002</c:v>
                </c:pt>
                <c:pt idx="31">
                  <c:v>1505.3</c:v>
                </c:pt>
                <c:pt idx="32">
                  <c:v>1621.5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3602304"/>
        <c:axId val="133608576"/>
      </c:scatterChart>
      <c:valAx>
        <c:axId val="13360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3608576"/>
        <c:crosses val="autoZero"/>
        <c:crossBetween val="midCat"/>
      </c:valAx>
      <c:valAx>
        <c:axId val="13360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360230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Полтавської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'!$C$526</c:f>
                  <c:strCache>
                    <c:ptCount val="1"/>
                    <c:pt idx="0">
                      <c:v>Автозаводський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'!$C$527</c:f>
                  <c:strCache>
                    <c:ptCount val="1"/>
                    <c:pt idx="0">
                      <c:v>Великобагачанський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'!$C$528</c:f>
                  <c:strCache>
                    <c:ptCount val="1"/>
                    <c:pt idx="0">
                      <c:v>Гадяцький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'!$C$529</c:f>
                  <c:strCache>
                    <c:ptCount val="1"/>
                    <c:pt idx="0">
                      <c:v>Глобинський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'!$C$530</c:f>
                  <c:strCache>
                    <c:ptCount val="1"/>
                    <c:pt idx="0">
                      <c:v>Гребінківський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'!$C$531</c:f>
                  <c:strCache>
                    <c:ptCount val="1"/>
                    <c:pt idx="0">
                      <c:v>Диканський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'!$C$532</c:f>
                  <c:strCache>
                    <c:ptCount val="1"/>
                    <c:pt idx="0">
                      <c:v>Зіньківський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'!$C$533</c:f>
                  <c:strCache>
                    <c:ptCount val="1"/>
                    <c:pt idx="0">
                      <c:v>Карлівський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'!$C$534</c:f>
                  <c:strCache>
                    <c:ptCount val="1"/>
                    <c:pt idx="0">
                      <c:v>Київський районний суд м.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'!$C$535</c:f>
                  <c:strCache>
                    <c:ptCount val="1"/>
                    <c:pt idx="0">
                      <c:v>Кобеляцький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'!$C$536</c:f>
                  <c:strCache>
                    <c:ptCount val="1"/>
                    <c:pt idx="0">
                      <c:v>Козельщинський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'!$C$537</c:f>
                  <c:strCache>
                    <c:ptCount val="1"/>
                    <c:pt idx="0">
                      <c:v>Комсомольський міський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'!$C$538</c:f>
                  <c:strCache>
                    <c:ptCount val="1"/>
                    <c:pt idx="0">
                      <c:v>Котелевський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'!$C$539</c:f>
                  <c:strCache>
                    <c:ptCount val="1"/>
                    <c:pt idx="0">
                      <c:v>Кременчуцький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'!$C$540</c:f>
                  <c:strCache>
                    <c:ptCount val="1"/>
                    <c:pt idx="0">
                      <c:v>Крюківський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'!$C$541</c:f>
                  <c:strCache>
                    <c:ptCount val="1"/>
                    <c:pt idx="0">
                      <c:v>Ленінський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'!$C$542</c:f>
                  <c:strCache>
                    <c:ptCount val="1"/>
                    <c:pt idx="0">
                      <c:v>Лохвицький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'!$C$543</c:f>
                  <c:strCache>
                    <c:ptCount val="1"/>
                    <c:pt idx="0">
                      <c:v>Лубенський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'!$C$544</c:f>
                  <c:strCache>
                    <c:ptCount val="1"/>
                    <c:pt idx="0">
                      <c:v>Машівський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'!$C$545</c:f>
                  <c:strCache>
                    <c:ptCount val="1"/>
                    <c:pt idx="0">
                      <c:v>Миргородський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'!$C$546</c:f>
                  <c:strCache>
                    <c:ptCount val="1"/>
                    <c:pt idx="0">
                      <c:v>Новосанжарський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'!$C$547</c:f>
                  <c:strCache>
                    <c:ptCount val="1"/>
                    <c:pt idx="0">
                      <c:v>Октябрський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'!$C$548</c:f>
                  <c:strCache>
                    <c:ptCount val="1"/>
                    <c:pt idx="0">
                      <c:v>Оржицький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'!$C$549</c:f>
                  <c:strCache>
                    <c:ptCount val="1"/>
                    <c:pt idx="0">
                      <c:v>Пирятинський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'!$C$550</c:f>
                  <c:strCache>
                    <c:ptCount val="1"/>
                    <c:pt idx="0">
                      <c:v>Полтавський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'!$C$551</c:f>
                  <c:strCache>
                    <c:ptCount val="1"/>
                    <c:pt idx="0">
                      <c:v>Решетилівський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'!$C$552</c:f>
                  <c:strCache>
                    <c:ptCount val="1"/>
                    <c:pt idx="0">
                      <c:v>Семенівський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'!$C$553</c:f>
                  <c:strCache>
                    <c:ptCount val="1"/>
                    <c:pt idx="0">
                      <c:v>Хорольський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'!$C$554</c:f>
                  <c:strCache>
                    <c:ptCount val="1"/>
                    <c:pt idx="0">
                      <c:v>Чорнухинський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'!$C$555</c:f>
                  <c:strCache>
                    <c:ptCount val="1"/>
                    <c:pt idx="0">
                      <c:v>Чутівський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'!$C$556</c:f>
                  <c:strCache>
                    <c:ptCount val="1"/>
                    <c:pt idx="0">
                      <c:v>Шишацький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'!$F$526:$F$556</c:f>
              <c:numCache>
                <c:formatCode>#,##0_ ;[Red]\-#,##0\ </c:formatCode>
                <c:ptCount val="31"/>
                <c:pt idx="0">
                  <c:v>1003.99</c:v>
                </c:pt>
                <c:pt idx="1">
                  <c:v>187.52</c:v>
                </c:pt>
                <c:pt idx="2">
                  <c:v>287.70999999999998</c:v>
                </c:pt>
                <c:pt idx="3">
                  <c:v>433.09</c:v>
                </c:pt>
                <c:pt idx="4">
                  <c:v>264.33</c:v>
                </c:pt>
                <c:pt idx="5">
                  <c:v>144.05000000000001</c:v>
                </c:pt>
                <c:pt idx="6">
                  <c:v>246.63</c:v>
                </c:pt>
                <c:pt idx="7">
                  <c:v>160.79</c:v>
                </c:pt>
                <c:pt idx="8">
                  <c:v>921.65</c:v>
                </c:pt>
                <c:pt idx="9">
                  <c:v>299.35000000000002</c:v>
                </c:pt>
                <c:pt idx="10">
                  <c:v>134.03</c:v>
                </c:pt>
                <c:pt idx="11">
                  <c:v>208.58</c:v>
                </c:pt>
                <c:pt idx="12">
                  <c:v>143.76</c:v>
                </c:pt>
                <c:pt idx="13">
                  <c:v>219.31</c:v>
                </c:pt>
                <c:pt idx="14">
                  <c:v>515.9</c:v>
                </c:pt>
                <c:pt idx="15">
                  <c:v>392.69</c:v>
                </c:pt>
                <c:pt idx="16">
                  <c:v>159.19999999999999</c:v>
                </c:pt>
                <c:pt idx="17">
                  <c:v>483.31</c:v>
                </c:pt>
                <c:pt idx="18">
                  <c:v>152.35</c:v>
                </c:pt>
                <c:pt idx="19">
                  <c:v>450.89</c:v>
                </c:pt>
                <c:pt idx="20">
                  <c:v>419.26</c:v>
                </c:pt>
                <c:pt idx="21">
                  <c:v>2201.85</c:v>
                </c:pt>
                <c:pt idx="22">
                  <c:v>184.78</c:v>
                </c:pt>
                <c:pt idx="23">
                  <c:v>245.29</c:v>
                </c:pt>
                <c:pt idx="24">
                  <c:v>458.93</c:v>
                </c:pt>
                <c:pt idx="25">
                  <c:v>107.58</c:v>
                </c:pt>
                <c:pt idx="26">
                  <c:v>151.54</c:v>
                </c:pt>
                <c:pt idx="27">
                  <c:v>250.7</c:v>
                </c:pt>
                <c:pt idx="28">
                  <c:v>68.099999999999994</c:v>
                </c:pt>
                <c:pt idx="29">
                  <c:v>160.24</c:v>
                </c:pt>
                <c:pt idx="30">
                  <c:v>161.88999999999999</c:v>
                </c:pt>
              </c:numCache>
            </c:numRef>
          </c:xVal>
          <c:yVal>
            <c:numRef>
              <c:f>'графіки '!$E$526:$E$556</c:f>
              <c:numCache>
                <c:formatCode>#,##0.0_ ;[Red]\-#,##0.0\ </c:formatCode>
                <c:ptCount val="31"/>
                <c:pt idx="0">
                  <c:v>7389.1</c:v>
                </c:pt>
                <c:pt idx="1">
                  <c:v>2455</c:v>
                </c:pt>
                <c:pt idx="2">
                  <c:v>3478.7</c:v>
                </c:pt>
                <c:pt idx="3">
                  <c:v>2716.1</c:v>
                </c:pt>
                <c:pt idx="4">
                  <c:v>2623.1</c:v>
                </c:pt>
                <c:pt idx="5">
                  <c:v>2167.8000000000002</c:v>
                </c:pt>
                <c:pt idx="6">
                  <c:v>14691.6</c:v>
                </c:pt>
                <c:pt idx="7">
                  <c:v>2165.6</c:v>
                </c:pt>
                <c:pt idx="8">
                  <c:v>7563.2</c:v>
                </c:pt>
                <c:pt idx="9">
                  <c:v>2700.3</c:v>
                </c:pt>
                <c:pt idx="10">
                  <c:v>2372.4</c:v>
                </c:pt>
                <c:pt idx="11">
                  <c:v>2851.4</c:v>
                </c:pt>
                <c:pt idx="12">
                  <c:v>2838.5</c:v>
                </c:pt>
                <c:pt idx="13">
                  <c:v>2669.6</c:v>
                </c:pt>
                <c:pt idx="14">
                  <c:v>4872.2</c:v>
                </c:pt>
                <c:pt idx="15">
                  <c:v>4939.1000000000004</c:v>
                </c:pt>
                <c:pt idx="16">
                  <c:v>2470.6999999999998</c:v>
                </c:pt>
                <c:pt idx="17">
                  <c:v>4477.3</c:v>
                </c:pt>
                <c:pt idx="18">
                  <c:v>2301.9</c:v>
                </c:pt>
                <c:pt idx="19">
                  <c:v>3949.3</c:v>
                </c:pt>
                <c:pt idx="20">
                  <c:v>2783.2</c:v>
                </c:pt>
                <c:pt idx="21">
                  <c:v>9687.9</c:v>
                </c:pt>
                <c:pt idx="22">
                  <c:v>2338.5</c:v>
                </c:pt>
                <c:pt idx="23">
                  <c:v>2275.9</c:v>
                </c:pt>
                <c:pt idx="24">
                  <c:v>5111.8999999999996</c:v>
                </c:pt>
                <c:pt idx="25">
                  <c:v>2200.5</c:v>
                </c:pt>
                <c:pt idx="26">
                  <c:v>1856.8</c:v>
                </c:pt>
                <c:pt idx="27">
                  <c:v>2232.1</c:v>
                </c:pt>
                <c:pt idx="28">
                  <c:v>1880.5</c:v>
                </c:pt>
                <c:pt idx="29">
                  <c:v>2309.9</c:v>
                </c:pt>
                <c:pt idx="30">
                  <c:v>2343.1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3875968"/>
        <c:axId val="133886336"/>
      </c:scatterChart>
      <c:valAx>
        <c:axId val="13387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3886336"/>
        <c:crosses val="autoZero"/>
        <c:crossBetween val="midCat"/>
      </c:valAx>
      <c:valAx>
        <c:axId val="13388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387596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Рівненської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'!$C$559</c:f>
                  <c:strCache>
                    <c:ptCount val="1"/>
                    <c:pt idx="0">
                      <c:v>Березнівський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'!$C$560</c:f>
                  <c:strCache>
                    <c:ptCount val="1"/>
                    <c:pt idx="0">
                      <c:v>Володимирецький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'!$C$561</c:f>
                  <c:strCache>
                    <c:ptCount val="1"/>
                    <c:pt idx="0">
                      <c:v>Гощанський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'!$C$562</c:f>
                  <c:strCache>
                    <c:ptCount val="1"/>
                    <c:pt idx="0">
                      <c:v>Демидівський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'!$C$563</c:f>
                  <c:strCache>
                    <c:ptCount val="1"/>
                    <c:pt idx="0">
                      <c:v>Дубенський міськрайонний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'!$C$564</c:f>
                  <c:strCache>
                    <c:ptCount val="1"/>
                    <c:pt idx="0">
                      <c:v>Дубровицький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'!$C$565</c:f>
                  <c:strCache>
                    <c:ptCount val="1"/>
                    <c:pt idx="0">
                      <c:v>Зарічненський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'!$C$566</c:f>
                  <c:strCache>
                    <c:ptCount val="1"/>
                    <c:pt idx="0">
                      <c:v>Здолбунівський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'!$C$567</c:f>
                  <c:strCache>
                    <c:ptCount val="1"/>
                    <c:pt idx="0">
                      <c:v>Корецький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'!$C$568</c:f>
                  <c:strCache>
                    <c:ptCount val="1"/>
                    <c:pt idx="0">
                      <c:v>Костопільський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'!$C$569</c:f>
                  <c:strCache>
                    <c:ptCount val="1"/>
                    <c:pt idx="0">
                      <c:v>Кузнецовський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'!$C$570</c:f>
                  <c:strCache>
                    <c:ptCount val="1"/>
                    <c:pt idx="0">
                      <c:v>Млинівський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'!$C$571</c:f>
                  <c:strCache>
                    <c:ptCount val="1"/>
                    <c:pt idx="0">
                      <c:v>Острозький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'!$C$572</c:f>
                  <c:strCache>
                    <c:ptCount val="1"/>
                    <c:pt idx="0">
                      <c:v>Радивилівський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'!$C$573</c:f>
                  <c:strCache>
                    <c:ptCount val="1"/>
                    <c:pt idx="0">
                      <c:v>Рівненський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'!$C$574</c:f>
                  <c:strCache>
                    <c:ptCount val="1"/>
                    <c:pt idx="0">
                      <c:v>Рівненський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'!$C$575</c:f>
                  <c:strCache>
                    <c:ptCount val="1"/>
                    <c:pt idx="0">
                      <c:v>Рокитнівський районний 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'!$C$576</c:f>
                  <c:strCache>
                    <c:ptCount val="1"/>
                    <c:pt idx="0">
                      <c:v>Сарненський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'!$F$559:$F$576</c:f>
              <c:numCache>
                <c:formatCode>#,##0_ ;[Red]\-#,##0\ </c:formatCode>
                <c:ptCount val="18"/>
                <c:pt idx="0">
                  <c:v>229.15</c:v>
                </c:pt>
                <c:pt idx="1">
                  <c:v>238.01</c:v>
                </c:pt>
                <c:pt idx="2">
                  <c:v>0</c:v>
                </c:pt>
                <c:pt idx="3">
                  <c:v>69.59</c:v>
                </c:pt>
                <c:pt idx="4">
                  <c:v>470.99</c:v>
                </c:pt>
                <c:pt idx="5">
                  <c:v>213.04</c:v>
                </c:pt>
                <c:pt idx="6">
                  <c:v>120.63</c:v>
                </c:pt>
                <c:pt idx="7">
                  <c:v>378.19</c:v>
                </c:pt>
                <c:pt idx="8">
                  <c:v>183.83</c:v>
                </c:pt>
                <c:pt idx="9">
                  <c:v>294.57</c:v>
                </c:pt>
                <c:pt idx="10">
                  <c:v>301.17</c:v>
                </c:pt>
                <c:pt idx="11">
                  <c:v>178.91</c:v>
                </c:pt>
                <c:pt idx="12">
                  <c:v>150.88999999999999</c:v>
                </c:pt>
                <c:pt idx="13">
                  <c:v>137.29</c:v>
                </c:pt>
                <c:pt idx="14">
                  <c:v>2368.9499999999998</c:v>
                </c:pt>
                <c:pt idx="15">
                  <c:v>514.04</c:v>
                </c:pt>
                <c:pt idx="16">
                  <c:v>160.69999999999999</c:v>
                </c:pt>
                <c:pt idx="17">
                  <c:v>409.93</c:v>
                </c:pt>
              </c:numCache>
            </c:numRef>
          </c:xVal>
          <c:yVal>
            <c:numRef>
              <c:f>'графіки '!$E$559:$E$576</c:f>
              <c:numCache>
                <c:formatCode>#,##0.0_ ;[Red]\-#,##0.0\ </c:formatCode>
                <c:ptCount val="18"/>
                <c:pt idx="0">
                  <c:v>2731.9</c:v>
                </c:pt>
                <c:pt idx="1">
                  <c:v>3166.8</c:v>
                </c:pt>
                <c:pt idx="2">
                  <c:v>1033.9000000000001</c:v>
                </c:pt>
                <c:pt idx="3">
                  <c:v>2028.3</c:v>
                </c:pt>
                <c:pt idx="4">
                  <c:v>3615.4</c:v>
                </c:pt>
                <c:pt idx="5">
                  <c:v>1978.2</c:v>
                </c:pt>
                <c:pt idx="6">
                  <c:v>2364.6</c:v>
                </c:pt>
                <c:pt idx="7">
                  <c:v>3919</c:v>
                </c:pt>
                <c:pt idx="8">
                  <c:v>2592.6</c:v>
                </c:pt>
                <c:pt idx="9">
                  <c:v>2792</c:v>
                </c:pt>
                <c:pt idx="10">
                  <c:v>3720.6</c:v>
                </c:pt>
                <c:pt idx="11">
                  <c:v>3220</c:v>
                </c:pt>
                <c:pt idx="12">
                  <c:v>2474.6999999999998</c:v>
                </c:pt>
                <c:pt idx="13">
                  <c:v>1434.8</c:v>
                </c:pt>
                <c:pt idx="14">
                  <c:v>12277.9</c:v>
                </c:pt>
                <c:pt idx="15">
                  <c:v>4880.6000000000004</c:v>
                </c:pt>
                <c:pt idx="16">
                  <c:v>2486.3000000000002</c:v>
                </c:pt>
                <c:pt idx="17">
                  <c:v>3678.6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3964160"/>
        <c:axId val="133966080"/>
      </c:scatterChart>
      <c:valAx>
        <c:axId val="13396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3966080"/>
        <c:crosses val="autoZero"/>
        <c:crossBetween val="midCat"/>
      </c:valAx>
      <c:valAx>
        <c:axId val="13396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396416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Сумської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'!$C$579</c:f>
                  <c:strCache>
                    <c:ptCount val="1"/>
                    <c:pt idx="0">
                      <c:v>Білопільський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'!$C$580</c:f>
                  <c:strCache>
                    <c:ptCount val="1"/>
                    <c:pt idx="0">
                      <c:v>Буринський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'!$C$581</c:f>
                  <c:strCache>
                    <c:ptCount val="1"/>
                    <c:pt idx="0">
                      <c:v>Великописарівський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'!$C$582</c:f>
                  <c:strCache>
                    <c:ptCount val="1"/>
                    <c:pt idx="0">
                      <c:v>Глухівський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'!$C$583</c:f>
                  <c:strCache>
                    <c:ptCount val="1"/>
                    <c:pt idx="0">
                      <c:v>Зарічний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'!$C$584</c:f>
                  <c:strCache>
                    <c:ptCount val="1"/>
                    <c:pt idx="0">
                      <c:v>Ковпаківський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'!$C$585</c:f>
                  <c:strCache>
                    <c:ptCount val="1"/>
                    <c:pt idx="0">
                      <c:v>Конотопський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'!$C$586</c:f>
                  <c:strCache>
                    <c:ptCount val="1"/>
                    <c:pt idx="0">
                      <c:v>Краснопільський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'!$C$587</c:f>
                  <c:strCache>
                    <c:ptCount val="1"/>
                    <c:pt idx="0">
                      <c:v>Кролевецький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'!$C$588</c:f>
                  <c:strCache>
                    <c:ptCount val="1"/>
                    <c:pt idx="0">
                      <c:v>Лебединський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'!$C$589</c:f>
                  <c:strCache>
                    <c:ptCount val="1"/>
                    <c:pt idx="0">
                      <c:v>Липоводолинський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'!$C$590</c:f>
                  <c:strCache>
                    <c:ptCount val="1"/>
                    <c:pt idx="0">
                      <c:v>Недригайлівський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'!$C$591</c:f>
                  <c:strCache>
                    <c:ptCount val="1"/>
                    <c:pt idx="0">
                      <c:v>Охтирський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'!$C$592</c:f>
                  <c:strCache>
                    <c:ptCount val="1"/>
                    <c:pt idx="0">
                      <c:v>Путивльський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'!$C$593</c:f>
                  <c:strCache>
                    <c:ptCount val="1"/>
                    <c:pt idx="0">
                      <c:v>Роменський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'!$C$594</c:f>
                  <c:strCache>
                    <c:ptCount val="1"/>
                    <c:pt idx="0">
                      <c:v>Середино-Будський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'!$C$595</c:f>
                  <c:strCache>
                    <c:ptCount val="1"/>
                    <c:pt idx="0">
                      <c:v>Сумський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'!$C$596</c:f>
                  <c:strCache>
                    <c:ptCount val="1"/>
                    <c:pt idx="0">
                      <c:v>Тростянецький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'!$C$597</c:f>
                  <c:strCache>
                    <c:ptCount val="1"/>
                    <c:pt idx="0">
                      <c:v>Шосткинський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'!$C$598</c:f>
                  <c:strCache>
                    <c:ptCount val="1"/>
                    <c:pt idx="0">
                      <c:v>Ямпільський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'!$F$579:$F$598</c:f>
              <c:numCache>
                <c:formatCode>#,##0_ ;[Red]\-#,##0\ </c:formatCode>
                <c:ptCount val="20"/>
                <c:pt idx="0">
                  <c:v>233.06</c:v>
                </c:pt>
                <c:pt idx="1">
                  <c:v>145.66</c:v>
                </c:pt>
                <c:pt idx="2">
                  <c:v>336.86</c:v>
                </c:pt>
                <c:pt idx="3">
                  <c:v>414.85</c:v>
                </c:pt>
                <c:pt idx="4">
                  <c:v>1157.04</c:v>
                </c:pt>
                <c:pt idx="5">
                  <c:v>1639.63</c:v>
                </c:pt>
                <c:pt idx="6">
                  <c:v>776.37</c:v>
                </c:pt>
                <c:pt idx="7">
                  <c:v>107.32</c:v>
                </c:pt>
                <c:pt idx="8">
                  <c:v>216.36</c:v>
                </c:pt>
                <c:pt idx="9">
                  <c:v>335.61</c:v>
                </c:pt>
                <c:pt idx="10">
                  <c:v>119.11</c:v>
                </c:pt>
                <c:pt idx="11">
                  <c:v>169.05</c:v>
                </c:pt>
                <c:pt idx="12">
                  <c:v>462.83</c:v>
                </c:pt>
                <c:pt idx="13">
                  <c:v>197.57</c:v>
                </c:pt>
                <c:pt idx="14">
                  <c:v>504.76</c:v>
                </c:pt>
                <c:pt idx="15">
                  <c:v>89.69</c:v>
                </c:pt>
                <c:pt idx="16">
                  <c:v>411.29</c:v>
                </c:pt>
                <c:pt idx="17">
                  <c:v>243.28</c:v>
                </c:pt>
                <c:pt idx="18">
                  <c:v>533.88</c:v>
                </c:pt>
                <c:pt idx="19">
                  <c:v>132.31</c:v>
                </c:pt>
              </c:numCache>
            </c:numRef>
          </c:xVal>
          <c:yVal>
            <c:numRef>
              <c:f>'графіки '!$E$579:$E$598</c:f>
              <c:numCache>
                <c:formatCode>#,##0.0_ ;[Red]\-#,##0.0\ </c:formatCode>
                <c:ptCount val="20"/>
                <c:pt idx="0">
                  <c:v>3535.7</c:v>
                </c:pt>
                <c:pt idx="1">
                  <c:v>2510.9</c:v>
                </c:pt>
                <c:pt idx="2">
                  <c:v>2412.5</c:v>
                </c:pt>
                <c:pt idx="3">
                  <c:v>3508.3</c:v>
                </c:pt>
                <c:pt idx="4">
                  <c:v>8370.5</c:v>
                </c:pt>
                <c:pt idx="5">
                  <c:v>9065.4</c:v>
                </c:pt>
                <c:pt idx="6">
                  <c:v>6531.9</c:v>
                </c:pt>
                <c:pt idx="7">
                  <c:v>1815.8</c:v>
                </c:pt>
                <c:pt idx="8">
                  <c:v>2593.4</c:v>
                </c:pt>
                <c:pt idx="9">
                  <c:v>2804.1</c:v>
                </c:pt>
                <c:pt idx="10">
                  <c:v>2172.5</c:v>
                </c:pt>
                <c:pt idx="11">
                  <c:v>2213.1</c:v>
                </c:pt>
                <c:pt idx="12">
                  <c:v>5828.2</c:v>
                </c:pt>
                <c:pt idx="13">
                  <c:v>2594.4</c:v>
                </c:pt>
                <c:pt idx="14">
                  <c:v>5354.4</c:v>
                </c:pt>
                <c:pt idx="15">
                  <c:v>1608</c:v>
                </c:pt>
                <c:pt idx="16">
                  <c:v>3274.2</c:v>
                </c:pt>
                <c:pt idx="17">
                  <c:v>2827.2</c:v>
                </c:pt>
                <c:pt idx="18">
                  <c:v>4436.7</c:v>
                </c:pt>
                <c:pt idx="19">
                  <c:v>2204.1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4056960"/>
        <c:axId val="134083712"/>
      </c:scatterChart>
      <c:valAx>
        <c:axId val="134056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4083712"/>
        <c:crosses val="autoZero"/>
        <c:crossBetween val="midCat"/>
      </c:valAx>
      <c:valAx>
        <c:axId val="13408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405696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Тернопільскої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2950417416915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'!$C$600</c:f>
                  <c:strCache>
                    <c:ptCount val="1"/>
                    <c:pt idx="0">
                      <c:v>Бережанський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'!$C$601</c:f>
                  <c:strCache>
                    <c:ptCount val="1"/>
                    <c:pt idx="0">
                      <c:v>Борщівський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'!$C$602</c:f>
                  <c:strCache>
                    <c:ptCount val="1"/>
                    <c:pt idx="0">
                      <c:v>Бучацький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'!$C$603</c:f>
                  <c:strCache>
                    <c:ptCount val="1"/>
                    <c:pt idx="0">
                      <c:v>Гусятинський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'!$C$604</c:f>
                  <c:strCache>
                    <c:ptCount val="1"/>
                    <c:pt idx="0">
                      <c:v>Заліщицький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'!$C$605</c:f>
                  <c:strCache>
                    <c:ptCount val="1"/>
                    <c:pt idx="0">
                      <c:v>Збаразький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'!$C$606</c:f>
                  <c:strCache>
                    <c:ptCount val="1"/>
                    <c:pt idx="0">
                      <c:v>Зборівський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'!$C$607</c:f>
                  <c:strCache>
                    <c:ptCount val="1"/>
                    <c:pt idx="0">
                      <c:v>Козівський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'!$C$608</c:f>
                  <c:strCache>
                    <c:ptCount val="1"/>
                    <c:pt idx="0">
                      <c:v>Кременецький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'!$C$609</c:f>
                  <c:strCache>
                    <c:ptCount val="1"/>
                    <c:pt idx="0">
                      <c:v>Лановецький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'!$C$610</c:f>
                  <c:strCache>
                    <c:ptCount val="1"/>
                    <c:pt idx="0">
                      <c:v>Монастириський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'!$C$611</c:f>
                  <c:strCache>
                    <c:ptCount val="1"/>
                    <c:pt idx="0">
                      <c:v>Підволочиський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'!$C$612</c:f>
                  <c:strCache>
                    <c:ptCount val="1"/>
                    <c:pt idx="0">
                      <c:v>Підгаєцький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'!$C$613</c:f>
                  <c:strCache>
                    <c:ptCount val="1"/>
                    <c:pt idx="0">
                      <c:v>Теребовлянський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'!$C$614</c:f>
                  <c:strCache>
                    <c:ptCount val="1"/>
                    <c:pt idx="0">
                      <c:v>Тернопільський міськрайонний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'!$C$615</c:f>
                  <c:strCache>
                    <c:ptCount val="1"/>
                    <c:pt idx="0">
                      <c:v>Чортківський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'!$C$616</c:f>
                  <c:strCache>
                    <c:ptCount val="1"/>
                    <c:pt idx="0">
                      <c:v>Шумський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'!$F$600:$F$616</c:f>
              <c:numCache>
                <c:formatCode>#,##0_ ;[Red]\-#,##0\ </c:formatCode>
                <c:ptCount val="17"/>
                <c:pt idx="0">
                  <c:v>181.04</c:v>
                </c:pt>
                <c:pt idx="1">
                  <c:v>222.6</c:v>
                </c:pt>
                <c:pt idx="2">
                  <c:v>251.49</c:v>
                </c:pt>
                <c:pt idx="3">
                  <c:v>187.68</c:v>
                </c:pt>
                <c:pt idx="4">
                  <c:v>146.91</c:v>
                </c:pt>
                <c:pt idx="5">
                  <c:v>196.44</c:v>
                </c:pt>
                <c:pt idx="6">
                  <c:v>265.10000000000002</c:v>
                </c:pt>
                <c:pt idx="7">
                  <c:v>83.48</c:v>
                </c:pt>
                <c:pt idx="8">
                  <c:v>273.01</c:v>
                </c:pt>
                <c:pt idx="9">
                  <c:v>92.59</c:v>
                </c:pt>
                <c:pt idx="10">
                  <c:v>91.72</c:v>
                </c:pt>
                <c:pt idx="11">
                  <c:v>149.62</c:v>
                </c:pt>
                <c:pt idx="12">
                  <c:v>36.25</c:v>
                </c:pt>
                <c:pt idx="13">
                  <c:v>274.47000000000003</c:v>
                </c:pt>
                <c:pt idx="14">
                  <c:v>2229.25</c:v>
                </c:pt>
                <c:pt idx="15">
                  <c:v>286.98</c:v>
                </c:pt>
                <c:pt idx="16">
                  <c:v>262.33999999999997</c:v>
                </c:pt>
              </c:numCache>
            </c:numRef>
          </c:xVal>
          <c:yVal>
            <c:numRef>
              <c:f>'графіки '!$E$600:$E$616</c:f>
              <c:numCache>
                <c:formatCode>#,##0.0_ ;[Red]\-#,##0.0\ </c:formatCode>
                <c:ptCount val="17"/>
                <c:pt idx="0">
                  <c:v>3442.5</c:v>
                </c:pt>
                <c:pt idx="1">
                  <c:v>2893.3</c:v>
                </c:pt>
                <c:pt idx="2">
                  <c:v>2178.1</c:v>
                </c:pt>
                <c:pt idx="3">
                  <c:v>2807.3</c:v>
                </c:pt>
                <c:pt idx="4">
                  <c:v>1747</c:v>
                </c:pt>
                <c:pt idx="5">
                  <c:v>3255</c:v>
                </c:pt>
                <c:pt idx="6">
                  <c:v>3067.3</c:v>
                </c:pt>
                <c:pt idx="7">
                  <c:v>1420.8</c:v>
                </c:pt>
                <c:pt idx="8">
                  <c:v>3336.6</c:v>
                </c:pt>
                <c:pt idx="9">
                  <c:v>2211.1</c:v>
                </c:pt>
                <c:pt idx="10">
                  <c:v>2066.1</c:v>
                </c:pt>
                <c:pt idx="11">
                  <c:v>2412.9</c:v>
                </c:pt>
                <c:pt idx="12">
                  <c:v>1377</c:v>
                </c:pt>
                <c:pt idx="13">
                  <c:v>2894.9</c:v>
                </c:pt>
                <c:pt idx="14">
                  <c:v>13028.1</c:v>
                </c:pt>
                <c:pt idx="15">
                  <c:v>3539.4</c:v>
                </c:pt>
                <c:pt idx="16">
                  <c:v>2234.6999999999998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4513408"/>
        <c:axId val="134515328"/>
      </c:scatterChart>
      <c:valAx>
        <c:axId val="13451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4515328"/>
        <c:crosses val="autoZero"/>
        <c:crossBetween val="midCat"/>
      </c:valAx>
      <c:valAx>
        <c:axId val="13451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451340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Харківської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'!$C$618</c:f>
                  <c:strCache>
                    <c:ptCount val="1"/>
                    <c:pt idx="0">
                      <c:v>Балаклійський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'!$C$619</c:f>
                  <c:strCache>
                    <c:ptCount val="1"/>
                    <c:pt idx="0">
                      <c:v>Барвінківський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'!$C$620</c:f>
                  <c:strCache>
                    <c:ptCount val="1"/>
                    <c:pt idx="0">
                      <c:v>Близнюківський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'!$C$621</c:f>
                  <c:strCache>
                    <c:ptCount val="1"/>
                    <c:pt idx="0">
                      <c:v>Богодухівський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'!$C$622</c:f>
                  <c:strCache>
                    <c:ptCount val="1"/>
                    <c:pt idx="0">
                      <c:v>Борівський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'!$C$623</c:f>
                  <c:strCache>
                    <c:ptCount val="1"/>
                    <c:pt idx="0">
                      <c:v>Валківський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'!$C$624</c:f>
                  <c:strCache>
                    <c:ptCount val="1"/>
                    <c:pt idx="0">
                      <c:v>Великобурлуцький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'!$C$625</c:f>
                  <c:strCache>
                    <c:ptCount val="1"/>
                    <c:pt idx="0">
                      <c:v>Вовчанський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'!$C$626</c:f>
                  <c:strCache>
                    <c:ptCount val="1"/>
                    <c:pt idx="0">
                      <c:v>Дворічанський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'!$C$627</c:f>
                  <c:strCache>
                    <c:ptCount val="1"/>
                    <c:pt idx="0">
                      <c:v>Дергачівський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'!$C$628</c:f>
                  <c:strCache>
                    <c:ptCount val="1"/>
                    <c:pt idx="0">
                      <c:v>Дзержинський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'!$C$629</c:f>
                  <c:strCache>
                    <c:ptCount val="1"/>
                    <c:pt idx="0">
                      <c:v>Жовтневий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'!$C$630</c:f>
                  <c:strCache>
                    <c:ptCount val="1"/>
                    <c:pt idx="0">
                      <c:v>Зачепилівський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'!$C$631</c:f>
                  <c:strCache>
                    <c:ptCount val="1"/>
                    <c:pt idx="0">
                      <c:v>Зміївський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'!$C$632</c:f>
                  <c:strCache>
                    <c:ptCount val="1"/>
                    <c:pt idx="0">
                      <c:v>Золочівський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'!$C$633</c:f>
                  <c:strCache>
                    <c:ptCount val="1"/>
                    <c:pt idx="0">
                      <c:v>Ізюмський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'!$C$634</c:f>
                  <c:strCache>
                    <c:ptCount val="1"/>
                    <c:pt idx="0">
                      <c:v>Кегичівський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'!$C$635</c:f>
                  <c:strCache>
                    <c:ptCount val="1"/>
                    <c:pt idx="0">
                      <c:v>Київський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'!$C$636</c:f>
                  <c:strCache>
                    <c:ptCount val="1"/>
                    <c:pt idx="0">
                      <c:v>Коломацький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'!$C$637</c:f>
                  <c:strCache>
                    <c:ptCount val="1"/>
                    <c:pt idx="0">
                      <c:v>Комінтернівський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'!$C$638</c:f>
                  <c:strCache>
                    <c:ptCount val="1"/>
                    <c:pt idx="0">
                      <c:v>Красноградський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'!$C$639</c:f>
                  <c:strCache>
                    <c:ptCount val="1"/>
                    <c:pt idx="0">
                      <c:v>Краснокутський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'!$C$640</c:f>
                  <c:strCache>
                    <c:ptCount val="1"/>
                    <c:pt idx="0">
                      <c:v>Куп'янський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'!$C$641</c:f>
                  <c:strCache>
                    <c:ptCount val="1"/>
                    <c:pt idx="0">
                      <c:v>Ленінський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'!$C$642</c:f>
                  <c:strCache>
                    <c:ptCount val="1"/>
                    <c:pt idx="0">
                      <c:v>Лозівський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'!$C$643</c:f>
                  <c:strCache>
                    <c:ptCount val="1"/>
                    <c:pt idx="0">
                      <c:v>Люботинський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'!$C$644</c:f>
                  <c:strCache>
                    <c:ptCount val="1"/>
                    <c:pt idx="0">
                      <c:v>Московський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'!$C$645</c:f>
                  <c:strCache>
                    <c:ptCount val="1"/>
                    <c:pt idx="0">
                      <c:v>Нововодолазький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'!$C$646</c:f>
                  <c:strCache>
                    <c:ptCount val="1"/>
                    <c:pt idx="0">
                      <c:v>Орджонікідзевський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'!$C$647</c:f>
                  <c:strCache>
                    <c:ptCount val="1"/>
                    <c:pt idx="0">
                      <c:v>Первомайський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'!$C$648</c:f>
                  <c:strCache>
                    <c:ptCount val="1"/>
                    <c:pt idx="0">
                      <c:v>Печенізький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'!$C$649</c:f>
                  <c:strCache>
                    <c:ptCount val="1"/>
                    <c:pt idx="0">
                      <c:v>Сахновщинський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'!$C$650</c:f>
                  <c:strCache>
                    <c:ptCount val="1"/>
                    <c:pt idx="0">
                      <c:v>Фрунзенський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'!$C$651</c:f>
                  <c:strCache>
                    <c:ptCount val="1"/>
                    <c:pt idx="0">
                      <c:v>Харківський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'!$C$652</c:f>
                  <c:strCache>
                    <c:ptCount val="1"/>
                    <c:pt idx="0">
                      <c:v>Червонозаводський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'!$C$653</c:f>
                  <c:strCache>
                    <c:ptCount val="1"/>
                    <c:pt idx="0">
                      <c:v>Чугуївський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'!$C$654</c:f>
                  <c:strCache>
                    <c:ptCount val="1"/>
                    <c:pt idx="0">
                      <c:v>Шевченківський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'!$F$618:$F$654</c:f>
              <c:numCache>
                <c:formatCode>#,##0_ ;[Red]\-#,##0\ </c:formatCode>
                <c:ptCount val="37"/>
                <c:pt idx="0">
                  <c:v>483.18</c:v>
                </c:pt>
                <c:pt idx="1">
                  <c:v>176.2</c:v>
                </c:pt>
                <c:pt idx="2">
                  <c:v>117.35</c:v>
                </c:pt>
                <c:pt idx="3">
                  <c:v>195.1</c:v>
                </c:pt>
                <c:pt idx="4">
                  <c:v>118.1</c:v>
                </c:pt>
                <c:pt idx="5">
                  <c:v>293.19</c:v>
                </c:pt>
                <c:pt idx="6">
                  <c:v>123.38</c:v>
                </c:pt>
                <c:pt idx="7">
                  <c:v>230.37</c:v>
                </c:pt>
                <c:pt idx="8">
                  <c:v>112.08</c:v>
                </c:pt>
                <c:pt idx="9">
                  <c:v>633.41</c:v>
                </c:pt>
                <c:pt idx="10">
                  <c:v>1587.48</c:v>
                </c:pt>
                <c:pt idx="11">
                  <c:v>946.73</c:v>
                </c:pt>
                <c:pt idx="12">
                  <c:v>193.56</c:v>
                </c:pt>
                <c:pt idx="13">
                  <c:v>519.67999999999995</c:v>
                </c:pt>
                <c:pt idx="14">
                  <c:v>167.15</c:v>
                </c:pt>
                <c:pt idx="15">
                  <c:v>438.51</c:v>
                </c:pt>
                <c:pt idx="16">
                  <c:v>69.64</c:v>
                </c:pt>
                <c:pt idx="17">
                  <c:v>1785.32</c:v>
                </c:pt>
                <c:pt idx="18">
                  <c:v>51.36</c:v>
                </c:pt>
                <c:pt idx="19">
                  <c:v>974.68</c:v>
                </c:pt>
                <c:pt idx="20">
                  <c:v>424.88</c:v>
                </c:pt>
                <c:pt idx="21">
                  <c:v>196.97</c:v>
                </c:pt>
                <c:pt idx="22">
                  <c:v>553.45000000000005</c:v>
                </c:pt>
                <c:pt idx="23">
                  <c:v>1225.48</c:v>
                </c:pt>
                <c:pt idx="24">
                  <c:v>602.79</c:v>
                </c:pt>
                <c:pt idx="25">
                  <c:v>97.76</c:v>
                </c:pt>
                <c:pt idx="26">
                  <c:v>1893.61</c:v>
                </c:pt>
                <c:pt idx="27">
                  <c:v>163.41</c:v>
                </c:pt>
                <c:pt idx="28">
                  <c:v>895.65</c:v>
                </c:pt>
                <c:pt idx="29">
                  <c:v>260.83999999999997</c:v>
                </c:pt>
                <c:pt idx="30">
                  <c:v>45.3</c:v>
                </c:pt>
                <c:pt idx="31">
                  <c:v>117.01</c:v>
                </c:pt>
                <c:pt idx="32">
                  <c:v>786.36</c:v>
                </c:pt>
                <c:pt idx="33">
                  <c:v>908.32</c:v>
                </c:pt>
                <c:pt idx="34">
                  <c:v>1212.1199999999999</c:v>
                </c:pt>
                <c:pt idx="35">
                  <c:v>517.51</c:v>
                </c:pt>
                <c:pt idx="36">
                  <c:v>166.08</c:v>
                </c:pt>
              </c:numCache>
            </c:numRef>
          </c:xVal>
          <c:yVal>
            <c:numRef>
              <c:f>'графіки '!$E$618:$E$654</c:f>
              <c:numCache>
                <c:formatCode>#,##0.0_ ;[Red]\-#,##0.0\ </c:formatCode>
                <c:ptCount val="37"/>
                <c:pt idx="0">
                  <c:v>5537.2</c:v>
                </c:pt>
                <c:pt idx="1">
                  <c:v>2184.4</c:v>
                </c:pt>
                <c:pt idx="2">
                  <c:v>2294.6</c:v>
                </c:pt>
                <c:pt idx="3">
                  <c:v>2645.4</c:v>
                </c:pt>
                <c:pt idx="4">
                  <c:v>2045.2</c:v>
                </c:pt>
                <c:pt idx="5">
                  <c:v>2788.4</c:v>
                </c:pt>
                <c:pt idx="6">
                  <c:v>2326.1</c:v>
                </c:pt>
                <c:pt idx="7">
                  <c:v>3046.1</c:v>
                </c:pt>
                <c:pt idx="8">
                  <c:v>2330.9</c:v>
                </c:pt>
                <c:pt idx="9">
                  <c:v>6098.3</c:v>
                </c:pt>
                <c:pt idx="10">
                  <c:v>11189.6</c:v>
                </c:pt>
                <c:pt idx="11">
                  <c:v>8298.5</c:v>
                </c:pt>
                <c:pt idx="12">
                  <c:v>2314.1999999999998</c:v>
                </c:pt>
                <c:pt idx="13">
                  <c:v>3655</c:v>
                </c:pt>
                <c:pt idx="14">
                  <c:v>2058.4</c:v>
                </c:pt>
                <c:pt idx="15">
                  <c:v>5130.8999999999996</c:v>
                </c:pt>
                <c:pt idx="16">
                  <c:v>2033.1</c:v>
                </c:pt>
                <c:pt idx="17">
                  <c:v>11330.6</c:v>
                </c:pt>
                <c:pt idx="18">
                  <c:v>1864.8</c:v>
                </c:pt>
                <c:pt idx="19">
                  <c:v>9208.9</c:v>
                </c:pt>
                <c:pt idx="20">
                  <c:v>3879.4</c:v>
                </c:pt>
                <c:pt idx="21">
                  <c:v>2170.1999999999998</c:v>
                </c:pt>
                <c:pt idx="22">
                  <c:v>6960.5</c:v>
                </c:pt>
                <c:pt idx="23">
                  <c:v>7862.1</c:v>
                </c:pt>
                <c:pt idx="24">
                  <c:v>5819.1</c:v>
                </c:pt>
                <c:pt idx="25">
                  <c:v>2075.6999999999998</c:v>
                </c:pt>
                <c:pt idx="26">
                  <c:v>12606.4</c:v>
                </c:pt>
                <c:pt idx="27">
                  <c:v>2412.8000000000002</c:v>
                </c:pt>
                <c:pt idx="28">
                  <c:v>9460.6</c:v>
                </c:pt>
                <c:pt idx="29">
                  <c:v>5085.1000000000004</c:v>
                </c:pt>
                <c:pt idx="30">
                  <c:v>2058</c:v>
                </c:pt>
                <c:pt idx="31">
                  <c:v>2402.1999999999998</c:v>
                </c:pt>
                <c:pt idx="32">
                  <c:v>7186.6</c:v>
                </c:pt>
                <c:pt idx="33">
                  <c:v>7737.6</c:v>
                </c:pt>
                <c:pt idx="34">
                  <c:v>7688.2</c:v>
                </c:pt>
                <c:pt idx="35">
                  <c:v>5192.7</c:v>
                </c:pt>
                <c:pt idx="36">
                  <c:v>2619.1999999999998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4129920"/>
        <c:axId val="134140288"/>
      </c:scatterChart>
      <c:valAx>
        <c:axId val="13412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4140288"/>
        <c:crosses val="autoZero"/>
        <c:crossBetween val="midCat"/>
      </c:valAx>
      <c:valAx>
        <c:axId val="13414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412992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Херсонської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'!$C$656</c:f>
                  <c:strCache>
                    <c:ptCount val="1"/>
                    <c:pt idx="0">
                      <c:v>Бериславський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'!$C$657</c:f>
                  <c:strCache>
                    <c:ptCount val="1"/>
                    <c:pt idx="0">
                      <c:v>Білозерський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'!$C$658</c:f>
                  <c:strCache>
                    <c:ptCount val="1"/>
                    <c:pt idx="0">
                      <c:v>Великолепетиський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'!$C$659</c:f>
                  <c:strCache>
                    <c:ptCount val="1"/>
                    <c:pt idx="0">
                      <c:v>Великоолександрівський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'!$C$660</c:f>
                  <c:strCache>
                    <c:ptCount val="1"/>
                    <c:pt idx="0">
                      <c:v>Верхньорогачицький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'!$C$661</c:f>
                  <c:strCache>
                    <c:ptCount val="1"/>
                    <c:pt idx="0">
                      <c:v>Високопільський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'!$C$662</c:f>
                  <c:strCache>
                    <c:ptCount val="1"/>
                    <c:pt idx="0">
                      <c:v>Генічеський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'!$C$663</c:f>
                  <c:strCache>
                    <c:ptCount val="1"/>
                    <c:pt idx="0">
                      <c:v>Голопристанський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'!$C$664</c:f>
                  <c:strCache>
                    <c:ptCount val="1"/>
                    <c:pt idx="0">
                      <c:v>Горностаївський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'!$C$665</c:f>
                  <c:strCache>
                    <c:ptCount val="1"/>
                    <c:pt idx="0">
                      <c:v>Іванівський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'!$C$666</c:f>
                  <c:strCache>
                    <c:ptCount val="1"/>
                    <c:pt idx="0">
                      <c:v>Каланчацький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'!$C$667</c:f>
                  <c:strCache>
                    <c:ptCount val="1"/>
                    <c:pt idx="0">
                      <c:v>Каховський міськрайонний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'!$C$668</c:f>
                  <c:strCache>
                    <c:ptCount val="1"/>
                    <c:pt idx="0">
                      <c:v>Нижньосірогозький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'!$C$669</c:f>
                  <c:strCache>
                    <c:ptCount val="1"/>
                    <c:pt idx="0">
                      <c:v>Нововоронцовський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'!$C$670</c:f>
                  <c:strCache>
                    <c:ptCount val="1"/>
                    <c:pt idx="0">
                      <c:v>Новокаховський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'!$C$671</c:f>
                  <c:strCache>
                    <c:ptCount val="1"/>
                    <c:pt idx="0">
                      <c:v>Новотроїцький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'!$C$672</c:f>
                  <c:strCache>
                    <c:ptCount val="1"/>
                    <c:pt idx="0">
                      <c:v>Скадовський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'!$C$673</c:f>
                  <c:strCache>
                    <c:ptCount val="1"/>
                    <c:pt idx="0">
                      <c:v>Херсонський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'!$C$674</c:f>
                  <c:strCache>
                    <c:ptCount val="1"/>
                    <c:pt idx="0">
                      <c:v>Цюрупинський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'!$C$675</c:f>
                  <c:strCache>
                    <c:ptCount val="1"/>
                    <c:pt idx="0">
                      <c:v>Чаплинський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'!$F$656:$F$675</c:f>
              <c:numCache>
                <c:formatCode>#,##0_ ;[Red]\-#,##0\ </c:formatCode>
                <c:ptCount val="20"/>
                <c:pt idx="0">
                  <c:v>371.77</c:v>
                </c:pt>
                <c:pt idx="1">
                  <c:v>363.41</c:v>
                </c:pt>
                <c:pt idx="2">
                  <c:v>112.76</c:v>
                </c:pt>
                <c:pt idx="3">
                  <c:v>284.25</c:v>
                </c:pt>
                <c:pt idx="4">
                  <c:v>61.81</c:v>
                </c:pt>
                <c:pt idx="5">
                  <c:v>104.69</c:v>
                </c:pt>
                <c:pt idx="6">
                  <c:v>493.04</c:v>
                </c:pt>
                <c:pt idx="7">
                  <c:v>505.11</c:v>
                </c:pt>
                <c:pt idx="8">
                  <c:v>87.57</c:v>
                </c:pt>
                <c:pt idx="9">
                  <c:v>93.76</c:v>
                </c:pt>
                <c:pt idx="10">
                  <c:v>217.86</c:v>
                </c:pt>
                <c:pt idx="11">
                  <c:v>486.83</c:v>
                </c:pt>
                <c:pt idx="12">
                  <c:v>105.27</c:v>
                </c:pt>
                <c:pt idx="13">
                  <c:v>137.26</c:v>
                </c:pt>
                <c:pt idx="14">
                  <c:v>533.13</c:v>
                </c:pt>
                <c:pt idx="15">
                  <c:v>306.2</c:v>
                </c:pt>
                <c:pt idx="16">
                  <c:v>342.43</c:v>
                </c:pt>
                <c:pt idx="17">
                  <c:v>2894.23</c:v>
                </c:pt>
                <c:pt idx="18">
                  <c:v>411.73</c:v>
                </c:pt>
                <c:pt idx="19">
                  <c:v>202.46</c:v>
                </c:pt>
              </c:numCache>
            </c:numRef>
          </c:xVal>
          <c:yVal>
            <c:numRef>
              <c:f>'графіки '!$E$656:$E$675</c:f>
              <c:numCache>
                <c:formatCode>#,##0.0_ ;[Red]\-#,##0.0\ </c:formatCode>
                <c:ptCount val="20"/>
                <c:pt idx="0">
                  <c:v>4217.3999999999996</c:v>
                </c:pt>
                <c:pt idx="1">
                  <c:v>3001.4</c:v>
                </c:pt>
                <c:pt idx="2">
                  <c:v>2155.6999999999998</c:v>
                </c:pt>
                <c:pt idx="3">
                  <c:v>2499.5</c:v>
                </c:pt>
                <c:pt idx="4">
                  <c:v>2298.9</c:v>
                </c:pt>
                <c:pt idx="5">
                  <c:v>1796.1</c:v>
                </c:pt>
                <c:pt idx="6">
                  <c:v>3575.3</c:v>
                </c:pt>
                <c:pt idx="7">
                  <c:v>4302</c:v>
                </c:pt>
                <c:pt idx="8">
                  <c:v>1684.8</c:v>
                </c:pt>
                <c:pt idx="9">
                  <c:v>1695.6</c:v>
                </c:pt>
                <c:pt idx="10">
                  <c:v>2472.9</c:v>
                </c:pt>
                <c:pt idx="11">
                  <c:v>4710.8999999999996</c:v>
                </c:pt>
                <c:pt idx="12">
                  <c:v>1872.8</c:v>
                </c:pt>
                <c:pt idx="13">
                  <c:v>1664.2</c:v>
                </c:pt>
                <c:pt idx="14">
                  <c:v>4110.8999999999996</c:v>
                </c:pt>
                <c:pt idx="15">
                  <c:v>2264.1999999999998</c:v>
                </c:pt>
                <c:pt idx="16">
                  <c:v>3100</c:v>
                </c:pt>
                <c:pt idx="17">
                  <c:v>20204</c:v>
                </c:pt>
                <c:pt idx="18">
                  <c:v>3717.2</c:v>
                </c:pt>
                <c:pt idx="19">
                  <c:v>2095.4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4292608"/>
        <c:axId val="134294528"/>
      </c:scatterChart>
      <c:valAx>
        <c:axId val="13429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4294528"/>
        <c:crosses val="autoZero"/>
        <c:crossBetween val="midCat"/>
      </c:valAx>
      <c:valAx>
        <c:axId val="13429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429260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Хмельницької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'!$C$677</c:f>
                  <c:strCache>
                    <c:ptCount val="1"/>
                    <c:pt idx="0">
                      <c:v>Білогірський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'!$C$678</c:f>
                  <c:strCache>
                    <c:ptCount val="1"/>
                    <c:pt idx="0">
                      <c:v>Віньковецький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'!$C$679</c:f>
                  <c:strCache>
                    <c:ptCount val="1"/>
                    <c:pt idx="0">
                      <c:v>Волочиський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'!$C$680</c:f>
                  <c:strCache>
                    <c:ptCount val="1"/>
                    <c:pt idx="0">
                      <c:v>Городоцький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'!$C$681</c:f>
                  <c:strCache>
                    <c:ptCount val="1"/>
                    <c:pt idx="0">
                      <c:v>Деражнянський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'!$C$682</c:f>
                  <c:strCache>
                    <c:ptCount val="1"/>
                    <c:pt idx="0">
                      <c:v>Дунаєвецький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'!$C$683</c:f>
                  <c:strCache>
                    <c:ptCount val="1"/>
                    <c:pt idx="0">
                      <c:v>Ізяславський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'!$C$684</c:f>
                  <c:strCache>
                    <c:ptCount val="1"/>
                    <c:pt idx="0">
                      <c:v>Кам'янець-Подільський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'!$C$685</c:f>
                  <c:strCache>
                    <c:ptCount val="1"/>
                    <c:pt idx="0">
                      <c:v>Красилівський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'!$C$686</c:f>
                  <c:strCache>
                    <c:ptCount val="1"/>
                    <c:pt idx="0">
                      <c:v>Летичівський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'!$C$687</c:f>
                  <c:strCache>
                    <c:ptCount val="1"/>
                    <c:pt idx="0">
                      <c:v>Нетішинський міський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'!$C$688</c:f>
                  <c:strCache>
                    <c:ptCount val="1"/>
                    <c:pt idx="0">
                      <c:v>Новоушицький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'!$C$689</c:f>
                  <c:strCache>
                    <c:ptCount val="1"/>
                    <c:pt idx="0">
                      <c:v>Полонський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'!$C$690</c:f>
                  <c:strCache>
                    <c:ptCount val="1"/>
                    <c:pt idx="0">
                      <c:v>Славутський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'!$C$691</c:f>
                  <c:strCache>
                    <c:ptCount val="1"/>
                    <c:pt idx="0">
                      <c:v>Старокостянтинівський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'!$C$692</c:f>
                  <c:strCache>
                    <c:ptCount val="1"/>
                    <c:pt idx="0">
                      <c:v>Старосинявський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'!$C$693</c:f>
                  <c:strCache>
                    <c:ptCount val="1"/>
                    <c:pt idx="0">
                      <c:v>Теофіпольський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'!$C$694</c:f>
                  <c:strCache>
                    <c:ptCount val="1"/>
                    <c:pt idx="0">
                      <c:v>Хмельницький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'!$C$695</c:f>
                  <c:strCache>
                    <c:ptCount val="1"/>
                    <c:pt idx="0">
                      <c:v>Чемеровецький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'!$C$696</c:f>
                  <c:strCache>
                    <c:ptCount val="1"/>
                    <c:pt idx="0">
                      <c:v>Шепетівський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'!$C$697</c:f>
                  <c:strCache>
                    <c:ptCount val="1"/>
                    <c:pt idx="0">
                      <c:v>Ярмолинецький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'!$F$677:$F$697</c:f>
              <c:numCache>
                <c:formatCode>#,##0_ ;[Red]\-#,##0\ </c:formatCode>
                <c:ptCount val="21"/>
                <c:pt idx="0">
                  <c:v>110.39</c:v>
                </c:pt>
                <c:pt idx="1">
                  <c:v>134.19999999999999</c:v>
                </c:pt>
                <c:pt idx="2">
                  <c:v>222.92</c:v>
                </c:pt>
                <c:pt idx="3">
                  <c:v>226.01</c:v>
                </c:pt>
                <c:pt idx="4">
                  <c:v>211.27</c:v>
                </c:pt>
                <c:pt idx="5">
                  <c:v>506.58</c:v>
                </c:pt>
                <c:pt idx="6">
                  <c:v>301.07</c:v>
                </c:pt>
                <c:pt idx="7">
                  <c:v>971.8</c:v>
                </c:pt>
                <c:pt idx="8">
                  <c:v>330.81</c:v>
                </c:pt>
                <c:pt idx="9">
                  <c:v>143.4</c:v>
                </c:pt>
                <c:pt idx="10">
                  <c:v>203.51</c:v>
                </c:pt>
                <c:pt idx="11">
                  <c:v>105.19</c:v>
                </c:pt>
                <c:pt idx="12">
                  <c:v>238.75</c:v>
                </c:pt>
                <c:pt idx="13">
                  <c:v>364.41</c:v>
                </c:pt>
                <c:pt idx="14">
                  <c:v>588.80999999999995</c:v>
                </c:pt>
                <c:pt idx="15">
                  <c:v>0</c:v>
                </c:pt>
                <c:pt idx="16">
                  <c:v>106.87</c:v>
                </c:pt>
                <c:pt idx="17">
                  <c:v>2897.92</c:v>
                </c:pt>
                <c:pt idx="18">
                  <c:v>186.12</c:v>
                </c:pt>
                <c:pt idx="19">
                  <c:v>410.75</c:v>
                </c:pt>
                <c:pt idx="20">
                  <c:v>320.2</c:v>
                </c:pt>
              </c:numCache>
            </c:numRef>
          </c:xVal>
          <c:yVal>
            <c:numRef>
              <c:f>'графіки '!$E$677:$E$697</c:f>
              <c:numCache>
                <c:formatCode>#,##0.0_ ;[Red]\-#,##0.0\ </c:formatCode>
                <c:ptCount val="21"/>
                <c:pt idx="0">
                  <c:v>1692.3</c:v>
                </c:pt>
                <c:pt idx="1">
                  <c:v>1862.7</c:v>
                </c:pt>
                <c:pt idx="2">
                  <c:v>3009.8</c:v>
                </c:pt>
                <c:pt idx="3">
                  <c:v>2288.1999999999998</c:v>
                </c:pt>
                <c:pt idx="4">
                  <c:v>1788.9</c:v>
                </c:pt>
                <c:pt idx="5">
                  <c:v>2278.3000000000002</c:v>
                </c:pt>
                <c:pt idx="6">
                  <c:v>3822.2</c:v>
                </c:pt>
                <c:pt idx="7">
                  <c:v>8572.2000000000007</c:v>
                </c:pt>
                <c:pt idx="8">
                  <c:v>2544.3000000000002</c:v>
                </c:pt>
                <c:pt idx="9">
                  <c:v>2199.4</c:v>
                </c:pt>
                <c:pt idx="10">
                  <c:v>2419.6</c:v>
                </c:pt>
                <c:pt idx="11">
                  <c:v>1864.6</c:v>
                </c:pt>
                <c:pt idx="12">
                  <c:v>2275.5</c:v>
                </c:pt>
                <c:pt idx="13">
                  <c:v>3684.1</c:v>
                </c:pt>
                <c:pt idx="14">
                  <c:v>3955.2</c:v>
                </c:pt>
                <c:pt idx="15">
                  <c:v>1588.9</c:v>
                </c:pt>
                <c:pt idx="16">
                  <c:v>1897.6</c:v>
                </c:pt>
                <c:pt idx="17">
                  <c:v>18317.400000000001</c:v>
                </c:pt>
                <c:pt idx="18">
                  <c:v>2660.1</c:v>
                </c:pt>
                <c:pt idx="19">
                  <c:v>5577.1</c:v>
                </c:pt>
                <c:pt idx="20">
                  <c:v>3160.9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4882432"/>
        <c:axId val="134884352"/>
      </c:scatterChart>
      <c:valAx>
        <c:axId val="13488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4884352"/>
        <c:crosses val="autoZero"/>
        <c:crossBetween val="midCat"/>
      </c:valAx>
      <c:valAx>
        <c:axId val="13488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488243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Хмельницької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'!$C$699</c:f>
                  <c:strCache>
                    <c:ptCount val="1"/>
                    <c:pt idx="0">
                      <c:v>Ватутінський міський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'!$C$700</c:f>
                  <c:strCache>
                    <c:ptCount val="1"/>
                    <c:pt idx="0">
                      <c:v>Городищенський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'!$C$701</c:f>
                  <c:strCache>
                    <c:ptCount val="1"/>
                    <c:pt idx="0">
                      <c:v>Драбівський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'!$C$702</c:f>
                  <c:strCache>
                    <c:ptCount val="1"/>
                    <c:pt idx="0">
                      <c:v>Жашківський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'!$C$703</c:f>
                  <c:strCache>
                    <c:ptCount val="1"/>
                    <c:pt idx="0">
                      <c:v>Звенигородський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'!$C$704</c:f>
                  <c:strCache>
                    <c:ptCount val="1"/>
                    <c:pt idx="0">
                      <c:v>Золотоніський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'!$C$705</c:f>
                  <c:strCache>
                    <c:ptCount val="1"/>
                    <c:pt idx="0">
                      <c:v>Кам'янський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'!$C$706</c:f>
                  <c:strCache>
                    <c:ptCount val="1"/>
                    <c:pt idx="0">
                      <c:v>Канівський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'!$C$707</c:f>
                  <c:strCache>
                    <c:ptCount val="1"/>
                    <c:pt idx="0">
                      <c:v>Катеринопільський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'!$C$708</c:f>
                  <c:strCache>
                    <c:ptCount val="1"/>
                    <c:pt idx="0">
                      <c:v>Корсунь-Шевченківський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'!$C$709</c:f>
                  <c:strCache>
                    <c:ptCount val="1"/>
                    <c:pt idx="0">
                      <c:v>Лисянський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'!$C$710</c:f>
                  <c:strCache>
                    <c:ptCount val="1"/>
                    <c:pt idx="0">
                      <c:v>Маньківський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'!$C$711</c:f>
                  <c:strCache>
                    <c:ptCount val="1"/>
                    <c:pt idx="0">
                      <c:v>Монастирищенський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'!$C$712</c:f>
                  <c:strCache>
                    <c:ptCount val="1"/>
                    <c:pt idx="0">
                      <c:v>Придніпровський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'!$C$713</c:f>
                  <c:strCache>
                    <c:ptCount val="1"/>
                    <c:pt idx="0">
                      <c:v>Смілянський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'!$C$714</c:f>
                  <c:strCache>
                    <c:ptCount val="1"/>
                    <c:pt idx="0">
                      <c:v>Соснівський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'!$C$715</c:f>
                  <c:strCache>
                    <c:ptCount val="1"/>
                    <c:pt idx="0">
                      <c:v>Тальнівський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'!$C$716</c:f>
                  <c:strCache>
                    <c:ptCount val="1"/>
                    <c:pt idx="0">
                      <c:v>Уманський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'!$C$717</c:f>
                  <c:strCache>
                    <c:ptCount val="1"/>
                    <c:pt idx="0">
                      <c:v>Христинівський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'!$C$718</c:f>
                  <c:strCache>
                    <c:ptCount val="1"/>
                    <c:pt idx="0">
                      <c:v>Черкаський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'!$C$719</c:f>
                  <c:strCache>
                    <c:ptCount val="1"/>
                    <c:pt idx="0">
                      <c:v>Чигиринський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'!$C$720</c:f>
                  <c:strCache>
                    <c:ptCount val="1"/>
                    <c:pt idx="0">
                      <c:v>Чорнобаївський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'!$C$721</c:f>
                  <c:strCache>
                    <c:ptCount val="1"/>
                    <c:pt idx="0">
                      <c:v>Шполянський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'!$F$699:$F$721</c:f>
              <c:numCache>
                <c:formatCode>#,##0_ ;[Red]\-#,##0\ </c:formatCode>
                <c:ptCount val="23"/>
                <c:pt idx="0">
                  <c:v>67.52</c:v>
                </c:pt>
                <c:pt idx="1">
                  <c:v>152.85</c:v>
                </c:pt>
                <c:pt idx="2">
                  <c:v>0</c:v>
                </c:pt>
                <c:pt idx="3">
                  <c:v>170.76</c:v>
                </c:pt>
                <c:pt idx="4">
                  <c:v>224.73</c:v>
                </c:pt>
                <c:pt idx="5">
                  <c:v>633.75</c:v>
                </c:pt>
                <c:pt idx="6">
                  <c:v>151.5</c:v>
                </c:pt>
                <c:pt idx="7">
                  <c:v>296.51</c:v>
                </c:pt>
                <c:pt idx="8">
                  <c:v>126.54</c:v>
                </c:pt>
                <c:pt idx="9">
                  <c:v>180.3</c:v>
                </c:pt>
                <c:pt idx="10">
                  <c:v>139.65</c:v>
                </c:pt>
                <c:pt idx="11">
                  <c:v>147.26</c:v>
                </c:pt>
                <c:pt idx="12">
                  <c:v>111.37</c:v>
                </c:pt>
                <c:pt idx="13">
                  <c:v>1146.0899999999999</c:v>
                </c:pt>
                <c:pt idx="14">
                  <c:v>433.12</c:v>
                </c:pt>
                <c:pt idx="15">
                  <c:v>1433.29</c:v>
                </c:pt>
                <c:pt idx="16">
                  <c:v>244.88</c:v>
                </c:pt>
                <c:pt idx="17">
                  <c:v>559.73</c:v>
                </c:pt>
                <c:pt idx="18">
                  <c:v>199.08</c:v>
                </c:pt>
                <c:pt idx="19">
                  <c:v>344.07</c:v>
                </c:pt>
                <c:pt idx="20">
                  <c:v>152.97</c:v>
                </c:pt>
                <c:pt idx="21">
                  <c:v>402.91</c:v>
                </c:pt>
                <c:pt idx="22">
                  <c:v>253.12</c:v>
                </c:pt>
              </c:numCache>
            </c:numRef>
          </c:xVal>
          <c:yVal>
            <c:numRef>
              <c:f>'графіки '!$E$699:$E$721</c:f>
              <c:numCache>
                <c:formatCode>#,##0.0_ ;[Red]\-#,##0.0\ </c:formatCode>
                <c:ptCount val="23"/>
                <c:pt idx="0">
                  <c:v>1695.3</c:v>
                </c:pt>
                <c:pt idx="1">
                  <c:v>2696.9</c:v>
                </c:pt>
                <c:pt idx="2">
                  <c:v>1398</c:v>
                </c:pt>
                <c:pt idx="3">
                  <c:v>2575.6999999999998</c:v>
                </c:pt>
                <c:pt idx="4">
                  <c:v>2798.7</c:v>
                </c:pt>
                <c:pt idx="5">
                  <c:v>4169.5</c:v>
                </c:pt>
                <c:pt idx="6">
                  <c:v>1914</c:v>
                </c:pt>
                <c:pt idx="7">
                  <c:v>3706.4</c:v>
                </c:pt>
                <c:pt idx="8">
                  <c:v>2342.6999999999998</c:v>
                </c:pt>
                <c:pt idx="9">
                  <c:v>2044.6</c:v>
                </c:pt>
                <c:pt idx="10">
                  <c:v>2244.9</c:v>
                </c:pt>
                <c:pt idx="11">
                  <c:v>2459.4</c:v>
                </c:pt>
                <c:pt idx="12">
                  <c:v>2389.6</c:v>
                </c:pt>
                <c:pt idx="13">
                  <c:v>9078.1</c:v>
                </c:pt>
                <c:pt idx="14">
                  <c:v>4578</c:v>
                </c:pt>
                <c:pt idx="15">
                  <c:v>8292.7999999999993</c:v>
                </c:pt>
                <c:pt idx="16">
                  <c:v>2391.6</c:v>
                </c:pt>
                <c:pt idx="17">
                  <c:v>6195.1</c:v>
                </c:pt>
                <c:pt idx="18">
                  <c:v>1652.5</c:v>
                </c:pt>
                <c:pt idx="19">
                  <c:v>3588.2</c:v>
                </c:pt>
                <c:pt idx="20">
                  <c:v>2028.5</c:v>
                </c:pt>
                <c:pt idx="21">
                  <c:v>2961.8</c:v>
                </c:pt>
                <c:pt idx="22">
                  <c:v>1909.7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4984832"/>
        <c:axId val="134986752"/>
      </c:scatterChart>
      <c:valAx>
        <c:axId val="1349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4986752"/>
        <c:crosses val="autoZero"/>
        <c:crossBetween val="midCat"/>
      </c:valAx>
      <c:valAx>
        <c:axId val="13498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498483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Чернівецької області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'!$C$723</c:f>
                  <c:strCache>
                    <c:ptCount val="1"/>
                    <c:pt idx="0">
                      <c:v>Вижницький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'!$C$724</c:f>
                  <c:strCache>
                    <c:ptCount val="1"/>
                    <c:pt idx="0">
                      <c:v>Герцаївський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'!$C$725</c:f>
                  <c:strCache>
                    <c:ptCount val="1"/>
                    <c:pt idx="0">
                      <c:v>Глибоцький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'!$C$726</c:f>
                  <c:strCache>
                    <c:ptCount val="1"/>
                    <c:pt idx="0">
                      <c:v>Заставнівський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'!$C$727</c:f>
                  <c:strCache>
                    <c:ptCount val="1"/>
                    <c:pt idx="0">
                      <c:v>Кельменецький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'!$C$728</c:f>
                  <c:strCache>
                    <c:ptCount val="1"/>
                    <c:pt idx="0">
                      <c:v>Кіцманський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'!$C$729</c:f>
                  <c:strCache>
                    <c:ptCount val="1"/>
                    <c:pt idx="0">
                      <c:v>Новодністровський міський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'!$C$730</c:f>
                  <c:strCache>
                    <c:ptCount val="1"/>
                    <c:pt idx="0">
                      <c:v>Новоселицький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'!$C$731</c:f>
                  <c:strCache>
                    <c:ptCount val="1"/>
                    <c:pt idx="0">
                      <c:v>Першотравневий районний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'!$C$732</c:f>
                  <c:strCache>
                    <c:ptCount val="1"/>
                    <c:pt idx="0">
                      <c:v>Путильський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'!$C$733</c:f>
                  <c:strCache>
                    <c:ptCount val="1"/>
                    <c:pt idx="0">
                      <c:v>Садгірський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'!$C$734</c:f>
                  <c:strCache>
                    <c:ptCount val="1"/>
                    <c:pt idx="0">
                      <c:v>Сокирянський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'!$C$735</c:f>
                  <c:strCache>
                    <c:ptCount val="1"/>
                    <c:pt idx="0">
                      <c:v>Сторожинецький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'!$C$736</c:f>
                  <c:strCache>
                    <c:ptCount val="1"/>
                    <c:pt idx="0">
                      <c:v>Хотинський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'!$C$737</c:f>
                  <c:strCache>
                    <c:ptCount val="1"/>
                    <c:pt idx="0">
                      <c:v>Шевченківський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'!$F$723:$F$737</c:f>
              <c:numCache>
                <c:formatCode>#,##0_ ;[Red]\-#,##0\ </c:formatCode>
                <c:ptCount val="15"/>
                <c:pt idx="0">
                  <c:v>265.82</c:v>
                </c:pt>
                <c:pt idx="1">
                  <c:v>122.32</c:v>
                </c:pt>
                <c:pt idx="2">
                  <c:v>308.17</c:v>
                </c:pt>
                <c:pt idx="3">
                  <c:v>194.72</c:v>
                </c:pt>
                <c:pt idx="4">
                  <c:v>150.74</c:v>
                </c:pt>
                <c:pt idx="5">
                  <c:v>414.86</c:v>
                </c:pt>
                <c:pt idx="6">
                  <c:v>45.35</c:v>
                </c:pt>
                <c:pt idx="7">
                  <c:v>266.79000000000002</c:v>
                </c:pt>
                <c:pt idx="8">
                  <c:v>648</c:v>
                </c:pt>
                <c:pt idx="9">
                  <c:v>0</c:v>
                </c:pt>
                <c:pt idx="10">
                  <c:v>232.55</c:v>
                </c:pt>
                <c:pt idx="11">
                  <c:v>144.53</c:v>
                </c:pt>
                <c:pt idx="12">
                  <c:v>407.62</c:v>
                </c:pt>
                <c:pt idx="13">
                  <c:v>226.65</c:v>
                </c:pt>
                <c:pt idx="14">
                  <c:v>1027.53</c:v>
                </c:pt>
              </c:numCache>
            </c:numRef>
          </c:xVal>
          <c:yVal>
            <c:numRef>
              <c:f>'графіки '!$E$723:$E$737</c:f>
              <c:numCache>
                <c:formatCode>#,##0.0_ ;[Red]\-#,##0.0\ </c:formatCode>
                <c:ptCount val="15"/>
                <c:pt idx="0">
                  <c:v>2489</c:v>
                </c:pt>
                <c:pt idx="1">
                  <c:v>2339.4</c:v>
                </c:pt>
                <c:pt idx="2">
                  <c:v>2597.6999999999998</c:v>
                </c:pt>
                <c:pt idx="3">
                  <c:v>2589.1999999999998</c:v>
                </c:pt>
                <c:pt idx="4">
                  <c:v>1928.9</c:v>
                </c:pt>
                <c:pt idx="5">
                  <c:v>2604.9</c:v>
                </c:pt>
                <c:pt idx="6">
                  <c:v>1491.8</c:v>
                </c:pt>
                <c:pt idx="7">
                  <c:v>2368.8000000000002</c:v>
                </c:pt>
                <c:pt idx="8">
                  <c:v>5259.6</c:v>
                </c:pt>
                <c:pt idx="9">
                  <c:v>1689</c:v>
                </c:pt>
                <c:pt idx="10">
                  <c:v>3826.9</c:v>
                </c:pt>
                <c:pt idx="11">
                  <c:v>2627.5</c:v>
                </c:pt>
                <c:pt idx="12">
                  <c:v>3174.3</c:v>
                </c:pt>
                <c:pt idx="13">
                  <c:v>2681.7</c:v>
                </c:pt>
                <c:pt idx="14">
                  <c:v>7893.5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4829184"/>
        <c:axId val="134831104"/>
      </c:scatterChart>
      <c:valAx>
        <c:axId val="13482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4831104"/>
        <c:crosses val="autoZero"/>
        <c:crossBetween val="midCat"/>
      </c:valAx>
      <c:valAx>
        <c:axId val="1348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482918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Рейтинги </a:t>
            </a:r>
            <a:r>
              <a:rPr lang="uk-UA" u="sng"/>
              <a:t>МЗС Вінницької області</a:t>
            </a:r>
            <a:r>
              <a:rPr lang="uk-UA"/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'!$C$143</c:f>
                  <c:strCache>
                    <c:ptCount val="1"/>
                    <c:pt idx="0">
                      <c:v>Барський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'!$C$144</c:f>
                  <c:strCache>
                    <c:ptCount val="1"/>
                    <c:pt idx="0">
                      <c:v>Бершадський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'!$C$145</c:f>
                  <c:strCache>
                    <c:ptCount val="1"/>
                    <c:pt idx="0">
                      <c:v>Вінницький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'!$C$146</c:f>
                  <c:strCache>
                    <c:ptCount val="1"/>
                    <c:pt idx="0">
                      <c:v>Вінницький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'!$C$147</c:f>
                  <c:strCache>
                    <c:ptCount val="1"/>
                    <c:pt idx="0">
                      <c:v>Гайсинський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'!$C$148</c:f>
                  <c:strCache>
                    <c:ptCount val="1"/>
                    <c:pt idx="0">
                      <c:v>Жмеринський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'!$C$149</c:f>
                  <c:strCache>
                    <c:ptCount val="1"/>
                    <c:pt idx="0">
                      <c:v>Іллінецький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'!$C$150</c:f>
                  <c:strCache>
                    <c:ptCount val="1"/>
                    <c:pt idx="0">
                      <c:v>Калинівський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'!$C$151</c:f>
                  <c:strCache>
                    <c:ptCount val="1"/>
                    <c:pt idx="0">
                      <c:v>Козятинський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'!$C$152</c:f>
                  <c:strCache>
                    <c:ptCount val="1"/>
                    <c:pt idx="0">
                      <c:v>Крижопільський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'!$C$153</c:f>
                  <c:strCache>
                    <c:ptCount val="1"/>
                    <c:pt idx="0">
                      <c:v>Ладижинський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'!$C$154</c:f>
                  <c:strCache>
                    <c:ptCount val="1"/>
                    <c:pt idx="0">
                      <c:v>Липовецький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'!$C$155</c:f>
                  <c:strCache>
                    <c:ptCount val="1"/>
                    <c:pt idx="0">
                      <c:v>Літинський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'!$C$156</c:f>
                  <c:strCache>
                    <c:ptCount val="1"/>
                    <c:pt idx="0">
                      <c:v>Могилів-Подільський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'!$C$157</c:f>
                  <c:strCache>
                    <c:ptCount val="1"/>
                    <c:pt idx="0">
                      <c:v>Мурованокуриловецький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'!$C$158</c:f>
                  <c:strCache>
                    <c:ptCount val="1"/>
                    <c:pt idx="0">
                      <c:v>Немирівський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'!$C$159</c:f>
                  <c:strCache>
                    <c:ptCount val="1"/>
                    <c:pt idx="0">
                      <c:v>Оратівський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'!$C$160</c:f>
                  <c:strCache>
                    <c:ptCount val="1"/>
                    <c:pt idx="0">
                      <c:v>Піщанський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'!$C$161</c:f>
                  <c:strCache>
                    <c:ptCount val="1"/>
                    <c:pt idx="0">
                      <c:v>Погребищенський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'!$C$162</c:f>
                  <c:strCache>
                    <c:ptCount val="1"/>
                    <c:pt idx="0">
                      <c:v>Теплицький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'!$C$163</c:f>
                  <c:strCache>
                    <c:ptCount val="1"/>
                    <c:pt idx="0">
                      <c:v>Тиврівський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'!$C$164</c:f>
                  <c:strCache>
                    <c:ptCount val="1"/>
                    <c:pt idx="0">
                      <c:v>Томашпільський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'!$C$165</c:f>
                  <c:strCache>
                    <c:ptCount val="1"/>
                    <c:pt idx="0">
                      <c:v>Тростянецький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'!$C$166</c:f>
                  <c:strCache>
                    <c:ptCount val="1"/>
                    <c:pt idx="0">
                      <c:v>Тульчинський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'!$C$167</c:f>
                  <c:strCache>
                    <c:ptCount val="1"/>
                    <c:pt idx="0">
                      <c:v>Хмільницький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'!$C$168</c:f>
                  <c:strCache>
                    <c:ptCount val="1"/>
                    <c:pt idx="0">
                      <c:v>Чернівецький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'!$C$169</c:f>
                  <c:strCache>
                    <c:ptCount val="1"/>
                    <c:pt idx="0">
                      <c:v>Чечельницький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'!$C$170</c:f>
                  <c:strCache>
                    <c:ptCount val="1"/>
                    <c:pt idx="0">
                      <c:v>Шаргородський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'!$C$171</c:f>
                  <c:strCache>
                    <c:ptCount val="1"/>
                    <c:pt idx="0">
                      <c:v>Ямпільський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'!$H$143:$H$171</c:f>
              <c:numCache>
                <c:formatCode>0%</c:formatCode>
                <c:ptCount val="29"/>
                <c:pt idx="0">
                  <c:v>0.11</c:v>
                </c:pt>
                <c:pt idx="1">
                  <c:v>0.18</c:v>
                </c:pt>
                <c:pt idx="2">
                  <c:v>8.0000000000000016E-2</c:v>
                </c:pt>
                <c:pt idx="3">
                  <c:v>-0.43</c:v>
                </c:pt>
                <c:pt idx="4">
                  <c:v>1.4300000000000002</c:v>
                </c:pt>
                <c:pt idx="5">
                  <c:v>-0.27</c:v>
                </c:pt>
                <c:pt idx="6">
                  <c:v>0.64999999999999991</c:v>
                </c:pt>
                <c:pt idx="7">
                  <c:v>0.98</c:v>
                </c:pt>
                <c:pt idx="8">
                  <c:v>2.0000000000000004E-2</c:v>
                </c:pt>
                <c:pt idx="9">
                  <c:v>0.88</c:v>
                </c:pt>
                <c:pt idx="10">
                  <c:v>-0.31</c:v>
                </c:pt>
                <c:pt idx="11">
                  <c:v>0.56000000000000005</c:v>
                </c:pt>
                <c:pt idx="12">
                  <c:v>1.62</c:v>
                </c:pt>
                <c:pt idx="13">
                  <c:v>-0.23</c:v>
                </c:pt>
                <c:pt idx="14">
                  <c:v>-0.39</c:v>
                </c:pt>
                <c:pt idx="15">
                  <c:v>0.41000000000000003</c:v>
                </c:pt>
                <c:pt idx="16">
                  <c:v>-0.97</c:v>
                </c:pt>
                <c:pt idx="17">
                  <c:v>-1.9699999999999998</c:v>
                </c:pt>
                <c:pt idx="18">
                  <c:v>0.51</c:v>
                </c:pt>
                <c:pt idx="19">
                  <c:v>-0.30000000000000004</c:v>
                </c:pt>
                <c:pt idx="20">
                  <c:v>-4.0000000000000008E-2</c:v>
                </c:pt>
                <c:pt idx="21">
                  <c:v>-0.64</c:v>
                </c:pt>
                <c:pt idx="22">
                  <c:v>0.64</c:v>
                </c:pt>
                <c:pt idx="23">
                  <c:v>0.17</c:v>
                </c:pt>
                <c:pt idx="24">
                  <c:v>-0.23</c:v>
                </c:pt>
                <c:pt idx="25">
                  <c:v>-1.51</c:v>
                </c:pt>
                <c:pt idx="26">
                  <c:v>-0.54999999999999993</c:v>
                </c:pt>
                <c:pt idx="27">
                  <c:v>-0.97</c:v>
                </c:pt>
                <c:pt idx="28">
                  <c:v>-0.22999999999999998</c:v>
                </c:pt>
              </c:numCache>
            </c:numRef>
          </c:xVal>
          <c:yVal>
            <c:numRef>
              <c:f>'графіки '!$I$143:$I$171</c:f>
              <c:numCache>
                <c:formatCode>0%</c:formatCode>
                <c:ptCount val="29"/>
                <c:pt idx="0">
                  <c:v>-0.86</c:v>
                </c:pt>
                <c:pt idx="1">
                  <c:v>-1.23</c:v>
                </c:pt>
                <c:pt idx="2">
                  <c:v>-0.91</c:v>
                </c:pt>
                <c:pt idx="3">
                  <c:v>-4.1499999999999995</c:v>
                </c:pt>
                <c:pt idx="4">
                  <c:v>-0.95</c:v>
                </c:pt>
                <c:pt idx="5">
                  <c:v>-1.42</c:v>
                </c:pt>
                <c:pt idx="6">
                  <c:v>-1.06</c:v>
                </c:pt>
                <c:pt idx="7">
                  <c:v>-0.21</c:v>
                </c:pt>
                <c:pt idx="8">
                  <c:v>-1.1600000000000001</c:v>
                </c:pt>
                <c:pt idx="9">
                  <c:v>-1.2999999999999998</c:v>
                </c:pt>
                <c:pt idx="10">
                  <c:v>-0.78</c:v>
                </c:pt>
                <c:pt idx="11">
                  <c:v>-0.84000000000000008</c:v>
                </c:pt>
                <c:pt idx="12">
                  <c:v>-0.5</c:v>
                </c:pt>
                <c:pt idx="13">
                  <c:v>-0.98000000000000009</c:v>
                </c:pt>
                <c:pt idx="14">
                  <c:v>-0.83</c:v>
                </c:pt>
                <c:pt idx="15">
                  <c:v>-0.97</c:v>
                </c:pt>
                <c:pt idx="16">
                  <c:v>-2.1500000000000004</c:v>
                </c:pt>
                <c:pt idx="17">
                  <c:v>-4.93</c:v>
                </c:pt>
                <c:pt idx="18">
                  <c:v>4.0000000000000049E-2</c:v>
                </c:pt>
                <c:pt idx="19">
                  <c:v>-2.77</c:v>
                </c:pt>
                <c:pt idx="20">
                  <c:v>-0.87</c:v>
                </c:pt>
                <c:pt idx="21">
                  <c:v>-1.67</c:v>
                </c:pt>
                <c:pt idx="22">
                  <c:v>-1.42</c:v>
                </c:pt>
                <c:pt idx="23">
                  <c:v>-2.4300000000000002</c:v>
                </c:pt>
                <c:pt idx="24">
                  <c:v>-8.0000000000000043E-2</c:v>
                </c:pt>
                <c:pt idx="25">
                  <c:v>-1.6700000000000002</c:v>
                </c:pt>
                <c:pt idx="26">
                  <c:v>-1.2</c:v>
                </c:pt>
                <c:pt idx="27">
                  <c:v>-1.1400000000000001</c:v>
                </c:pt>
                <c:pt idx="28">
                  <c:v>-0.68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554240"/>
        <c:axId val="122556416"/>
      </c:scatterChart>
      <c:valAx>
        <c:axId val="12255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556416"/>
        <c:crosses val="autoZero"/>
        <c:crossBetween val="midCat"/>
      </c:valAx>
      <c:valAx>
        <c:axId val="1225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55424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Чернігівської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І півріччя 2018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8142691736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80750434961957"/>
          <c:y val="0.13634226325342483"/>
          <c:w val="0.86444191919191904"/>
          <c:h val="0.7581690016611037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'!$C$739</c:f>
                  <c:strCache>
                    <c:ptCount val="1"/>
                    <c:pt idx="0">
                      <c:v>Бахмацький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'!$C$740</c:f>
                  <c:strCache>
                    <c:ptCount val="1"/>
                    <c:pt idx="0">
                      <c:v>Бобровицький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'!$C$741</c:f>
                  <c:strCache>
                    <c:ptCount val="1"/>
                    <c:pt idx="0">
                      <c:v>Борзнянський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'!$C$742</c:f>
                  <c:strCache>
                    <c:ptCount val="1"/>
                    <c:pt idx="0">
                      <c:v>Варвинський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'!$C$743</c:f>
                  <c:strCache>
                    <c:ptCount val="1"/>
                    <c:pt idx="0">
                      <c:v>Городнянський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'!$C$744</c:f>
                  <c:strCache>
                    <c:ptCount val="1"/>
                    <c:pt idx="0">
                      <c:v>Деснянський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'!$C$745</c:f>
                  <c:strCache>
                    <c:ptCount val="1"/>
                    <c:pt idx="0">
                      <c:v>Ічнянський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'!$C$746</c:f>
                  <c:strCache>
                    <c:ptCount val="1"/>
                    <c:pt idx="0">
                      <c:v>Козелецький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'!$C$747</c:f>
                  <c:strCache>
                    <c:ptCount val="1"/>
                    <c:pt idx="0">
                      <c:v>Коропський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'!$C$748</c:f>
                  <c:strCache>
                    <c:ptCount val="1"/>
                    <c:pt idx="0">
                      <c:v>Корюківський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'!$C$749</c:f>
                  <c:strCache>
                    <c:ptCount val="1"/>
                    <c:pt idx="0">
                      <c:v>Куликівський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'!$C$750</c:f>
                  <c:strCache>
                    <c:ptCount val="1"/>
                    <c:pt idx="0">
                      <c:v>Менський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'!$C$751</c:f>
                  <c:strCache>
                    <c:ptCount val="1"/>
                    <c:pt idx="0">
                      <c:v>Ніжинський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'!$C$752</c:f>
                  <c:strCache>
                    <c:ptCount val="1"/>
                    <c:pt idx="0">
                      <c:v>Новгород-Сіверський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'!$C$753</c:f>
                  <c:strCache>
                    <c:ptCount val="1"/>
                    <c:pt idx="0">
                      <c:v>Новозаводський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'!$C$754</c:f>
                  <c:strCache>
                    <c:ptCount val="1"/>
                    <c:pt idx="0">
                      <c:v>Носівський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'!$C$755</c:f>
                  <c:strCache>
                    <c:ptCount val="1"/>
                    <c:pt idx="0">
                      <c:v>Прилуцький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'!$C$756</c:f>
                  <c:strCache>
                    <c:ptCount val="1"/>
                    <c:pt idx="0">
                      <c:v>Ріпкинський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'!$C$757</c:f>
                  <c:strCache>
                    <c:ptCount val="1"/>
                    <c:pt idx="0">
                      <c:v>Семенівський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'!$C$758</c:f>
                  <c:strCache>
                    <c:ptCount val="1"/>
                    <c:pt idx="0">
                      <c:v>Сосницький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'!$C$759</c:f>
                  <c:strCache>
                    <c:ptCount val="1"/>
                    <c:pt idx="0">
                      <c:v>Срібнянський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'!$C$760</c:f>
                  <c:strCache>
                    <c:ptCount val="1"/>
                    <c:pt idx="0">
                      <c:v>Талалаївський районний суд Чернігівської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'!$C$761</c:f>
                  <c:strCache>
                    <c:ptCount val="1"/>
                    <c:pt idx="0">
                      <c:v>Чернігівський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'!$F$739:$F$761</c:f>
              <c:numCache>
                <c:formatCode>#,##0_ ;[Red]\-#,##0\ </c:formatCode>
                <c:ptCount val="23"/>
                <c:pt idx="0">
                  <c:v>329.06</c:v>
                </c:pt>
                <c:pt idx="1">
                  <c:v>184.89</c:v>
                </c:pt>
                <c:pt idx="2">
                  <c:v>239.75</c:v>
                </c:pt>
                <c:pt idx="3">
                  <c:v>75.63</c:v>
                </c:pt>
                <c:pt idx="4">
                  <c:v>292.58</c:v>
                </c:pt>
                <c:pt idx="5">
                  <c:v>1206.29</c:v>
                </c:pt>
                <c:pt idx="6">
                  <c:v>219.13</c:v>
                </c:pt>
                <c:pt idx="7">
                  <c:v>983.9</c:v>
                </c:pt>
                <c:pt idx="8">
                  <c:v>213.79</c:v>
                </c:pt>
                <c:pt idx="9">
                  <c:v>235.09</c:v>
                </c:pt>
                <c:pt idx="10">
                  <c:v>162.06</c:v>
                </c:pt>
                <c:pt idx="11">
                  <c:v>274.31</c:v>
                </c:pt>
                <c:pt idx="12">
                  <c:v>643.78</c:v>
                </c:pt>
                <c:pt idx="13">
                  <c:v>238.52</c:v>
                </c:pt>
                <c:pt idx="14">
                  <c:v>925.15</c:v>
                </c:pt>
                <c:pt idx="15">
                  <c:v>203.56</c:v>
                </c:pt>
                <c:pt idx="16">
                  <c:v>609.87</c:v>
                </c:pt>
                <c:pt idx="17">
                  <c:v>175.9</c:v>
                </c:pt>
                <c:pt idx="18">
                  <c:v>170.71</c:v>
                </c:pt>
                <c:pt idx="19">
                  <c:v>103.72</c:v>
                </c:pt>
                <c:pt idx="20">
                  <c:v>80.959999999999994</c:v>
                </c:pt>
                <c:pt idx="21">
                  <c:v>73.180000000000007</c:v>
                </c:pt>
                <c:pt idx="22">
                  <c:v>515.29</c:v>
                </c:pt>
              </c:numCache>
            </c:numRef>
          </c:xVal>
          <c:yVal>
            <c:numRef>
              <c:f>'графіки '!$E$739:$E$761</c:f>
              <c:numCache>
                <c:formatCode>#,##0.0_ ;[Red]\-#,##0.0\ </c:formatCode>
                <c:ptCount val="23"/>
                <c:pt idx="0">
                  <c:v>3082.3</c:v>
                </c:pt>
                <c:pt idx="1">
                  <c:v>2597.9</c:v>
                </c:pt>
                <c:pt idx="2">
                  <c:v>2104</c:v>
                </c:pt>
                <c:pt idx="3">
                  <c:v>2154.4</c:v>
                </c:pt>
                <c:pt idx="4">
                  <c:v>2324.1999999999998</c:v>
                </c:pt>
                <c:pt idx="5">
                  <c:v>8952.7000000000007</c:v>
                </c:pt>
                <c:pt idx="6">
                  <c:v>2342.1999999999998</c:v>
                </c:pt>
                <c:pt idx="7">
                  <c:v>3271.8</c:v>
                </c:pt>
                <c:pt idx="8">
                  <c:v>1815.1</c:v>
                </c:pt>
                <c:pt idx="9">
                  <c:v>2356</c:v>
                </c:pt>
                <c:pt idx="10">
                  <c:v>1455.6</c:v>
                </c:pt>
                <c:pt idx="11">
                  <c:v>2996.1</c:v>
                </c:pt>
                <c:pt idx="12">
                  <c:v>4260.8</c:v>
                </c:pt>
                <c:pt idx="13">
                  <c:v>2335.3000000000002</c:v>
                </c:pt>
                <c:pt idx="14">
                  <c:v>7253.1</c:v>
                </c:pt>
                <c:pt idx="15">
                  <c:v>1921.8</c:v>
                </c:pt>
                <c:pt idx="16">
                  <c:v>5673.9</c:v>
                </c:pt>
                <c:pt idx="17">
                  <c:v>2639.5</c:v>
                </c:pt>
                <c:pt idx="18">
                  <c:v>2155.6</c:v>
                </c:pt>
                <c:pt idx="19">
                  <c:v>2231.8000000000002</c:v>
                </c:pt>
                <c:pt idx="20">
                  <c:v>1848.5</c:v>
                </c:pt>
                <c:pt idx="21">
                  <c:v>1649.8</c:v>
                </c:pt>
                <c:pt idx="22">
                  <c:v>4230.7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5317760"/>
        <c:axId val="135336320"/>
      </c:scatterChart>
      <c:valAx>
        <c:axId val="13531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5336320"/>
        <c:crosses val="autoZero"/>
        <c:crossBetween val="midCat"/>
      </c:valAx>
      <c:valAx>
        <c:axId val="13533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531776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296333</xdr:colOff>
      <xdr:row>4</xdr:row>
      <xdr:rowOff>31750</xdr:rowOff>
    </xdr:from>
    <xdr:to>
      <xdr:col>6</xdr:col>
      <xdr:colOff>529166</xdr:colOff>
      <xdr:row>5</xdr:row>
      <xdr:rowOff>148167</xdr:rowOff>
    </xdr:to>
    <xdr:sp macro="" textlink="">
      <xdr:nvSpPr>
        <xdr:cNvPr id="2" name="Стрелка вниз 1"/>
        <xdr:cNvSpPr/>
      </xdr:nvSpPr>
      <xdr:spPr>
        <a:xfrm>
          <a:off x="6001808" y="1022350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8</xdr:col>
      <xdr:colOff>300566</xdr:colOff>
      <xdr:row>4</xdr:row>
      <xdr:rowOff>52917</xdr:rowOff>
    </xdr:from>
    <xdr:to>
      <xdr:col>8</xdr:col>
      <xdr:colOff>533399</xdr:colOff>
      <xdr:row>5</xdr:row>
      <xdr:rowOff>169334</xdr:rowOff>
    </xdr:to>
    <xdr:sp macro="" textlink="">
      <xdr:nvSpPr>
        <xdr:cNvPr id="3" name="Стрелка вниз 2"/>
        <xdr:cNvSpPr/>
      </xdr:nvSpPr>
      <xdr:spPr>
        <a:xfrm>
          <a:off x="7663391" y="1043517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14</xdr:col>
      <xdr:colOff>287867</xdr:colOff>
      <xdr:row>4</xdr:row>
      <xdr:rowOff>41275</xdr:rowOff>
    </xdr:from>
    <xdr:to>
      <xdr:col>14</xdr:col>
      <xdr:colOff>520700</xdr:colOff>
      <xdr:row>5</xdr:row>
      <xdr:rowOff>157692</xdr:rowOff>
    </xdr:to>
    <xdr:sp macro="" textlink="">
      <xdr:nvSpPr>
        <xdr:cNvPr id="4" name="Стрелка вниз 3"/>
        <xdr:cNvSpPr/>
      </xdr:nvSpPr>
      <xdr:spPr>
        <a:xfrm>
          <a:off x="12089342" y="1031875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11</xdr:col>
      <xdr:colOff>336550</xdr:colOff>
      <xdr:row>4</xdr:row>
      <xdr:rowOff>50800</xdr:rowOff>
    </xdr:from>
    <xdr:to>
      <xdr:col>11</xdr:col>
      <xdr:colOff>569383</xdr:colOff>
      <xdr:row>5</xdr:row>
      <xdr:rowOff>167217</xdr:rowOff>
    </xdr:to>
    <xdr:sp macro="" textlink="">
      <xdr:nvSpPr>
        <xdr:cNvPr id="5" name="Стрелка вниз 4"/>
        <xdr:cNvSpPr/>
      </xdr:nvSpPr>
      <xdr:spPr>
        <a:xfrm>
          <a:off x="9594850" y="1041400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0.2645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07497"/>
          <a:ext cx="690026" cy="74060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30737" y="3661811"/>
          <a:ext cx="690026" cy="75942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23662</xdr:colOff>
      <xdr:row>7</xdr:row>
      <xdr:rowOff>15875</xdr:rowOff>
    </xdr:from>
    <xdr:to>
      <xdr:col>30</xdr:col>
      <xdr:colOff>317412</xdr:colOff>
      <xdr:row>30</xdr:row>
      <xdr:rowOff>108000</xdr:rowOff>
    </xdr:to>
    <xdr:graphicFrame macro="">
      <xdr:nvGraphicFramePr>
        <xdr:cNvPr id="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21165</xdr:colOff>
      <xdr:row>7</xdr:row>
      <xdr:rowOff>10583</xdr:rowOff>
    </xdr:from>
    <xdr:to>
      <xdr:col>46</xdr:col>
      <xdr:colOff>332415</xdr:colOff>
      <xdr:row>30</xdr:row>
      <xdr:rowOff>102708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47624</xdr:colOff>
      <xdr:row>7</xdr:row>
      <xdr:rowOff>0</xdr:rowOff>
    </xdr:from>
    <xdr:to>
      <xdr:col>62</xdr:col>
      <xdr:colOff>358874</xdr:colOff>
      <xdr:row>30</xdr:row>
      <xdr:rowOff>92125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333374</xdr:colOff>
      <xdr:row>35</xdr:row>
      <xdr:rowOff>0</xdr:rowOff>
    </xdr:from>
    <xdr:to>
      <xdr:col>30</xdr:col>
      <xdr:colOff>293749</xdr:colOff>
      <xdr:row>59</xdr:row>
      <xdr:rowOff>108000</xdr:rowOff>
    </xdr:to>
    <xdr:graphicFrame macro="">
      <xdr:nvGraphicFramePr>
        <xdr:cNvPr id="1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65689</xdr:colOff>
      <xdr:row>35</xdr:row>
      <xdr:rowOff>35035</xdr:rowOff>
    </xdr:from>
    <xdr:to>
      <xdr:col>62</xdr:col>
      <xdr:colOff>376939</xdr:colOff>
      <xdr:row>59</xdr:row>
      <xdr:rowOff>143035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8658</xdr:colOff>
      <xdr:row>62</xdr:row>
      <xdr:rowOff>19606</xdr:rowOff>
    </xdr:from>
    <xdr:to>
      <xdr:col>30</xdr:col>
      <xdr:colOff>302408</xdr:colOff>
      <xdr:row>86</xdr:row>
      <xdr:rowOff>127606</xdr:rowOff>
    </xdr:to>
    <xdr:graphicFrame macro="">
      <xdr:nvGraphicFramePr>
        <xdr:cNvPr id="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10947</xdr:colOff>
      <xdr:row>89</xdr:row>
      <xdr:rowOff>175173</xdr:rowOff>
    </xdr:from>
    <xdr:to>
      <xdr:col>30</xdr:col>
      <xdr:colOff>304697</xdr:colOff>
      <xdr:row>114</xdr:row>
      <xdr:rowOff>92673</xdr:rowOff>
    </xdr:to>
    <xdr:graphicFrame macro="">
      <xdr:nvGraphicFramePr>
        <xdr:cNvPr id="1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333374</xdr:colOff>
      <xdr:row>118</xdr:row>
      <xdr:rowOff>0</xdr:rowOff>
    </xdr:from>
    <xdr:to>
      <xdr:col>30</xdr:col>
      <xdr:colOff>293749</xdr:colOff>
      <xdr:row>142</xdr:row>
      <xdr:rowOff>44500</xdr:rowOff>
    </xdr:to>
    <xdr:graphicFrame macro="">
      <xdr:nvGraphicFramePr>
        <xdr:cNvPr id="1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333374</xdr:colOff>
      <xdr:row>143</xdr:row>
      <xdr:rowOff>0</xdr:rowOff>
    </xdr:from>
    <xdr:to>
      <xdr:col>30</xdr:col>
      <xdr:colOff>293749</xdr:colOff>
      <xdr:row>161</xdr:row>
      <xdr:rowOff>108000</xdr:rowOff>
    </xdr:to>
    <xdr:graphicFrame macro="">
      <xdr:nvGraphicFramePr>
        <xdr:cNvPr id="1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15874</xdr:colOff>
      <xdr:row>169</xdr:row>
      <xdr:rowOff>31204</xdr:rowOff>
    </xdr:from>
    <xdr:to>
      <xdr:col>30</xdr:col>
      <xdr:colOff>309624</xdr:colOff>
      <xdr:row>187</xdr:row>
      <xdr:rowOff>139204</xdr:rowOff>
    </xdr:to>
    <xdr:graphicFrame macro="">
      <xdr:nvGraphicFramePr>
        <xdr:cNvPr id="1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329045</xdr:colOff>
      <xdr:row>191</xdr:row>
      <xdr:rowOff>151482</xdr:rowOff>
    </xdr:from>
    <xdr:to>
      <xdr:col>30</xdr:col>
      <xdr:colOff>289420</xdr:colOff>
      <xdr:row>221</xdr:row>
      <xdr:rowOff>43857</xdr:rowOff>
    </xdr:to>
    <xdr:graphicFrame macro="">
      <xdr:nvGraphicFramePr>
        <xdr:cNvPr id="1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284655</xdr:colOff>
      <xdr:row>235</xdr:row>
      <xdr:rowOff>87586</xdr:rowOff>
    </xdr:from>
    <xdr:to>
      <xdr:col>30</xdr:col>
      <xdr:colOff>245030</xdr:colOff>
      <xdr:row>260</xdr:row>
      <xdr:rowOff>121836</xdr:rowOff>
    </xdr:to>
    <xdr:graphicFrame macro="">
      <xdr:nvGraphicFramePr>
        <xdr:cNvPr id="2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273706</xdr:colOff>
      <xdr:row>261</xdr:row>
      <xdr:rowOff>98535</xdr:rowOff>
    </xdr:from>
    <xdr:to>
      <xdr:col>30</xdr:col>
      <xdr:colOff>234081</xdr:colOff>
      <xdr:row>284</xdr:row>
      <xdr:rowOff>5785</xdr:rowOff>
    </xdr:to>
    <xdr:graphicFrame macro="">
      <xdr:nvGraphicFramePr>
        <xdr:cNvPr id="30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304799</xdr:colOff>
      <xdr:row>287</xdr:row>
      <xdr:rowOff>0</xdr:rowOff>
    </xdr:from>
    <xdr:to>
      <xdr:col>30</xdr:col>
      <xdr:colOff>265174</xdr:colOff>
      <xdr:row>303</xdr:row>
      <xdr:rowOff>108000</xdr:rowOff>
    </xdr:to>
    <xdr:graphicFrame macro="">
      <xdr:nvGraphicFramePr>
        <xdr:cNvPr id="3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0</xdr:colOff>
      <xdr:row>305</xdr:row>
      <xdr:rowOff>0</xdr:rowOff>
    </xdr:from>
    <xdr:to>
      <xdr:col>30</xdr:col>
      <xdr:colOff>293750</xdr:colOff>
      <xdr:row>329</xdr:row>
      <xdr:rowOff>23500</xdr:rowOff>
    </xdr:to>
    <xdr:graphicFrame macro="">
      <xdr:nvGraphicFramePr>
        <xdr:cNvPr id="3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21895</xdr:colOff>
      <xdr:row>333</xdr:row>
      <xdr:rowOff>470776</xdr:rowOff>
    </xdr:from>
    <xdr:to>
      <xdr:col>30</xdr:col>
      <xdr:colOff>315645</xdr:colOff>
      <xdr:row>348</xdr:row>
      <xdr:rowOff>7276</xdr:rowOff>
    </xdr:to>
    <xdr:graphicFrame macro="">
      <xdr:nvGraphicFramePr>
        <xdr:cNvPr id="3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312573</xdr:colOff>
      <xdr:row>348</xdr:row>
      <xdr:rowOff>221156</xdr:rowOff>
    </xdr:from>
    <xdr:to>
      <xdr:col>30</xdr:col>
      <xdr:colOff>272948</xdr:colOff>
      <xdr:row>364</xdr:row>
      <xdr:rowOff>91031</xdr:rowOff>
    </xdr:to>
    <xdr:graphicFrame macro="">
      <xdr:nvGraphicFramePr>
        <xdr:cNvPr id="35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333374</xdr:colOff>
      <xdr:row>365</xdr:row>
      <xdr:rowOff>127000</xdr:rowOff>
    </xdr:from>
    <xdr:to>
      <xdr:col>30</xdr:col>
      <xdr:colOff>293749</xdr:colOff>
      <xdr:row>391</xdr:row>
      <xdr:rowOff>19050</xdr:rowOff>
    </xdr:to>
    <xdr:graphicFrame macro="">
      <xdr:nvGraphicFramePr>
        <xdr:cNvPr id="3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0</xdr:colOff>
      <xdr:row>393</xdr:row>
      <xdr:rowOff>0</xdr:rowOff>
    </xdr:from>
    <xdr:to>
      <xdr:col>30</xdr:col>
      <xdr:colOff>293750</xdr:colOff>
      <xdr:row>410</xdr:row>
      <xdr:rowOff>245750</xdr:rowOff>
    </xdr:to>
    <xdr:graphicFrame macro="">
      <xdr:nvGraphicFramePr>
        <xdr:cNvPr id="38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333374</xdr:colOff>
      <xdr:row>415</xdr:row>
      <xdr:rowOff>301624</xdr:rowOff>
    </xdr:from>
    <xdr:to>
      <xdr:col>30</xdr:col>
      <xdr:colOff>293749</xdr:colOff>
      <xdr:row>433</xdr:row>
      <xdr:rowOff>123874</xdr:rowOff>
    </xdr:to>
    <xdr:graphicFrame macro="">
      <xdr:nvGraphicFramePr>
        <xdr:cNvPr id="40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333374</xdr:colOff>
      <xdr:row>434</xdr:row>
      <xdr:rowOff>0</xdr:rowOff>
    </xdr:from>
    <xdr:to>
      <xdr:col>30</xdr:col>
      <xdr:colOff>293749</xdr:colOff>
      <xdr:row>457</xdr:row>
      <xdr:rowOff>187375</xdr:rowOff>
    </xdr:to>
    <xdr:graphicFrame macro="">
      <xdr:nvGraphicFramePr>
        <xdr:cNvPr id="4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333374</xdr:colOff>
      <xdr:row>464</xdr:row>
      <xdr:rowOff>238124</xdr:rowOff>
    </xdr:from>
    <xdr:to>
      <xdr:col>30</xdr:col>
      <xdr:colOff>293749</xdr:colOff>
      <xdr:row>485</xdr:row>
      <xdr:rowOff>203249</xdr:rowOff>
    </xdr:to>
    <xdr:graphicFrame macro="">
      <xdr:nvGraphicFramePr>
        <xdr:cNvPr id="4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333374</xdr:colOff>
      <xdr:row>490</xdr:row>
      <xdr:rowOff>0</xdr:rowOff>
    </xdr:from>
    <xdr:to>
      <xdr:col>30</xdr:col>
      <xdr:colOff>293749</xdr:colOff>
      <xdr:row>513</xdr:row>
      <xdr:rowOff>76250</xdr:rowOff>
    </xdr:to>
    <xdr:graphicFrame macro="">
      <xdr:nvGraphicFramePr>
        <xdr:cNvPr id="45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16</xdr:col>
      <xdr:colOff>333374</xdr:colOff>
      <xdr:row>524</xdr:row>
      <xdr:rowOff>222250</xdr:rowOff>
    </xdr:from>
    <xdr:to>
      <xdr:col>30</xdr:col>
      <xdr:colOff>293749</xdr:colOff>
      <xdr:row>547</xdr:row>
      <xdr:rowOff>139750</xdr:rowOff>
    </xdr:to>
    <xdr:graphicFrame macro="">
      <xdr:nvGraphicFramePr>
        <xdr:cNvPr id="4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333374</xdr:colOff>
      <xdr:row>558</xdr:row>
      <xdr:rowOff>1</xdr:rowOff>
    </xdr:from>
    <xdr:to>
      <xdr:col>30</xdr:col>
      <xdr:colOff>293749</xdr:colOff>
      <xdr:row>575</xdr:row>
      <xdr:rowOff>92126</xdr:rowOff>
    </xdr:to>
    <xdr:graphicFrame macro="">
      <xdr:nvGraphicFramePr>
        <xdr:cNvPr id="4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16</xdr:col>
      <xdr:colOff>333374</xdr:colOff>
      <xdr:row>575</xdr:row>
      <xdr:rowOff>253999</xdr:rowOff>
    </xdr:from>
    <xdr:to>
      <xdr:col>30</xdr:col>
      <xdr:colOff>293749</xdr:colOff>
      <xdr:row>596</xdr:row>
      <xdr:rowOff>139749</xdr:rowOff>
    </xdr:to>
    <xdr:graphicFrame macro="">
      <xdr:nvGraphicFramePr>
        <xdr:cNvPr id="48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17</xdr:col>
      <xdr:colOff>7115</xdr:colOff>
      <xdr:row>597</xdr:row>
      <xdr:rowOff>43246</xdr:rowOff>
    </xdr:from>
    <xdr:to>
      <xdr:col>30</xdr:col>
      <xdr:colOff>300865</xdr:colOff>
      <xdr:row>618</xdr:row>
      <xdr:rowOff>135371</xdr:rowOff>
    </xdr:to>
    <xdr:graphicFrame macro="">
      <xdr:nvGraphicFramePr>
        <xdr:cNvPr id="2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</xdr:col>
      <xdr:colOff>15874</xdr:colOff>
      <xdr:row>619</xdr:row>
      <xdr:rowOff>142875</xdr:rowOff>
    </xdr:from>
    <xdr:to>
      <xdr:col>30</xdr:col>
      <xdr:colOff>309624</xdr:colOff>
      <xdr:row>643</xdr:row>
      <xdr:rowOff>28625</xdr:rowOff>
    </xdr:to>
    <xdr:graphicFrame macro="">
      <xdr:nvGraphicFramePr>
        <xdr:cNvPr id="3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333374</xdr:colOff>
      <xdr:row>653</xdr:row>
      <xdr:rowOff>174625</xdr:rowOff>
    </xdr:from>
    <xdr:to>
      <xdr:col>30</xdr:col>
      <xdr:colOff>293749</xdr:colOff>
      <xdr:row>674</xdr:row>
      <xdr:rowOff>139750</xdr:rowOff>
    </xdr:to>
    <xdr:graphicFrame macro="">
      <xdr:nvGraphicFramePr>
        <xdr:cNvPr id="3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16</xdr:col>
      <xdr:colOff>333374</xdr:colOff>
      <xdr:row>675</xdr:row>
      <xdr:rowOff>238124</xdr:rowOff>
    </xdr:from>
    <xdr:to>
      <xdr:col>30</xdr:col>
      <xdr:colOff>293749</xdr:colOff>
      <xdr:row>696</xdr:row>
      <xdr:rowOff>92124</xdr:rowOff>
    </xdr:to>
    <xdr:graphicFrame macro="">
      <xdr:nvGraphicFramePr>
        <xdr:cNvPr id="3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16</xdr:col>
      <xdr:colOff>333374</xdr:colOff>
      <xdr:row>698</xdr:row>
      <xdr:rowOff>0</xdr:rowOff>
    </xdr:from>
    <xdr:to>
      <xdr:col>30</xdr:col>
      <xdr:colOff>293749</xdr:colOff>
      <xdr:row>720</xdr:row>
      <xdr:rowOff>44500</xdr:rowOff>
    </xdr:to>
    <xdr:graphicFrame macro="">
      <xdr:nvGraphicFramePr>
        <xdr:cNvPr id="4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17</xdr:col>
      <xdr:colOff>20801</xdr:colOff>
      <xdr:row>721</xdr:row>
      <xdr:rowOff>54740</xdr:rowOff>
    </xdr:from>
    <xdr:to>
      <xdr:col>30</xdr:col>
      <xdr:colOff>314551</xdr:colOff>
      <xdr:row>738</xdr:row>
      <xdr:rowOff>19865</xdr:rowOff>
    </xdr:to>
    <xdr:graphicFrame macro="">
      <xdr:nvGraphicFramePr>
        <xdr:cNvPr id="4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16</xdr:col>
      <xdr:colOff>333374</xdr:colOff>
      <xdr:row>738</xdr:row>
      <xdr:rowOff>126999</xdr:rowOff>
    </xdr:from>
    <xdr:to>
      <xdr:col>30</xdr:col>
      <xdr:colOff>293749</xdr:colOff>
      <xdr:row>761</xdr:row>
      <xdr:rowOff>92124</xdr:rowOff>
    </xdr:to>
    <xdr:graphicFrame macro="">
      <xdr:nvGraphicFramePr>
        <xdr:cNvPr id="4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31</xdr:col>
      <xdr:colOff>2737</xdr:colOff>
      <xdr:row>35</xdr:row>
      <xdr:rowOff>19161</xdr:rowOff>
    </xdr:from>
    <xdr:to>
      <xdr:col>46</xdr:col>
      <xdr:colOff>313987</xdr:colOff>
      <xdr:row>59</xdr:row>
      <xdr:rowOff>127161</xdr:rowOff>
    </xdr:to>
    <xdr:graphicFrame macro="">
      <xdr:nvGraphicFramePr>
        <xdr:cNvPr id="50" name="Диаграмма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30</xdr:col>
      <xdr:colOff>569311</xdr:colOff>
      <xdr:row>62</xdr:row>
      <xdr:rowOff>54741</xdr:rowOff>
    </xdr:from>
    <xdr:to>
      <xdr:col>46</xdr:col>
      <xdr:colOff>277311</xdr:colOff>
      <xdr:row>86</xdr:row>
      <xdr:rowOff>162741</xdr:rowOff>
    </xdr:to>
    <xdr:graphicFrame macro="">
      <xdr:nvGraphicFramePr>
        <xdr:cNvPr id="52" name="Диаграмма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47</xdr:col>
      <xdr:colOff>0</xdr:colOff>
      <xdr:row>62</xdr:row>
      <xdr:rowOff>40532</xdr:rowOff>
    </xdr:from>
    <xdr:to>
      <xdr:col>62</xdr:col>
      <xdr:colOff>311250</xdr:colOff>
      <xdr:row>86</xdr:row>
      <xdr:rowOff>148532</xdr:rowOff>
    </xdr:to>
    <xdr:graphicFrame macro="">
      <xdr:nvGraphicFramePr>
        <xdr:cNvPr id="54" name="Диаграмма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30</xdr:col>
      <xdr:colOff>587375</xdr:colOff>
      <xdr:row>89</xdr:row>
      <xdr:rowOff>174625</xdr:rowOff>
    </xdr:from>
    <xdr:to>
      <xdr:col>46</xdr:col>
      <xdr:colOff>295375</xdr:colOff>
      <xdr:row>114</xdr:row>
      <xdr:rowOff>92125</xdr:rowOff>
    </xdr:to>
    <xdr:graphicFrame macro="">
      <xdr:nvGraphicFramePr>
        <xdr:cNvPr id="57" name="Диаграмма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31</xdr:col>
      <xdr:colOff>7430</xdr:colOff>
      <xdr:row>118</xdr:row>
      <xdr:rowOff>15877</xdr:rowOff>
    </xdr:from>
    <xdr:to>
      <xdr:col>46</xdr:col>
      <xdr:colOff>318680</xdr:colOff>
      <xdr:row>142</xdr:row>
      <xdr:rowOff>60377</xdr:rowOff>
    </xdr:to>
    <xdr:graphicFrame macro="">
      <xdr:nvGraphicFramePr>
        <xdr:cNvPr id="58" name="Диаграмма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30</xdr:col>
      <xdr:colOff>535482</xdr:colOff>
      <xdr:row>142</xdr:row>
      <xdr:rowOff>249793</xdr:rowOff>
    </xdr:from>
    <xdr:to>
      <xdr:col>46</xdr:col>
      <xdr:colOff>243482</xdr:colOff>
      <xdr:row>161</xdr:row>
      <xdr:rowOff>103793</xdr:rowOff>
    </xdr:to>
    <xdr:graphicFrame macro="">
      <xdr:nvGraphicFramePr>
        <xdr:cNvPr id="59" name="Диаграмма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47</xdr:col>
      <xdr:colOff>0</xdr:colOff>
      <xdr:row>89</xdr:row>
      <xdr:rowOff>158750</xdr:rowOff>
    </xdr:from>
    <xdr:to>
      <xdr:col>62</xdr:col>
      <xdr:colOff>311250</xdr:colOff>
      <xdr:row>114</xdr:row>
      <xdr:rowOff>76250</xdr:rowOff>
    </xdr:to>
    <xdr:graphicFrame macro="">
      <xdr:nvGraphicFramePr>
        <xdr:cNvPr id="61" name="Диаграмма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47</xdr:col>
      <xdr:colOff>47625</xdr:colOff>
      <xdr:row>118</xdr:row>
      <xdr:rowOff>0</xdr:rowOff>
    </xdr:from>
    <xdr:to>
      <xdr:col>62</xdr:col>
      <xdr:colOff>358875</xdr:colOff>
      <xdr:row>142</xdr:row>
      <xdr:rowOff>44500</xdr:rowOff>
    </xdr:to>
    <xdr:graphicFrame macro="">
      <xdr:nvGraphicFramePr>
        <xdr:cNvPr id="63" name="Диаграмма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46</xdr:col>
      <xdr:colOff>499403</xdr:colOff>
      <xdr:row>142</xdr:row>
      <xdr:rowOff>222372</xdr:rowOff>
    </xdr:from>
    <xdr:to>
      <xdr:col>62</xdr:col>
      <xdr:colOff>286778</xdr:colOff>
      <xdr:row>161</xdr:row>
      <xdr:rowOff>76372</xdr:rowOff>
    </xdr:to>
    <xdr:graphicFrame macro="">
      <xdr:nvGraphicFramePr>
        <xdr:cNvPr id="65" name="Диаграмма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31</xdr:col>
      <xdr:colOff>0</xdr:colOff>
      <xdr:row>169</xdr:row>
      <xdr:rowOff>47625</xdr:rowOff>
    </xdr:from>
    <xdr:to>
      <xdr:col>46</xdr:col>
      <xdr:colOff>311250</xdr:colOff>
      <xdr:row>187</xdr:row>
      <xdr:rowOff>155625</xdr:rowOff>
    </xdr:to>
    <xdr:graphicFrame macro="">
      <xdr:nvGraphicFramePr>
        <xdr:cNvPr id="66" name="Диаграмма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31</xdr:col>
      <xdr:colOff>3378</xdr:colOff>
      <xdr:row>191</xdr:row>
      <xdr:rowOff>199958</xdr:rowOff>
    </xdr:from>
    <xdr:to>
      <xdr:col>46</xdr:col>
      <xdr:colOff>314628</xdr:colOff>
      <xdr:row>211</xdr:row>
      <xdr:rowOff>69833</xdr:rowOff>
    </xdr:to>
    <xdr:graphicFrame macro="">
      <xdr:nvGraphicFramePr>
        <xdr:cNvPr id="69" name="Диаграмма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31</xdr:col>
      <xdr:colOff>15875</xdr:colOff>
      <xdr:row>235</xdr:row>
      <xdr:rowOff>111125</xdr:rowOff>
    </xdr:from>
    <xdr:to>
      <xdr:col>46</xdr:col>
      <xdr:colOff>327125</xdr:colOff>
      <xdr:row>256</xdr:row>
      <xdr:rowOff>187375</xdr:rowOff>
    </xdr:to>
    <xdr:graphicFrame macro="">
      <xdr:nvGraphicFramePr>
        <xdr:cNvPr id="71" name="Диаграмма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30</xdr:col>
      <xdr:colOff>580158</xdr:colOff>
      <xdr:row>261</xdr:row>
      <xdr:rowOff>101022</xdr:rowOff>
    </xdr:from>
    <xdr:to>
      <xdr:col>46</xdr:col>
      <xdr:colOff>288158</xdr:colOff>
      <xdr:row>280</xdr:row>
      <xdr:rowOff>272522</xdr:rowOff>
    </xdr:to>
    <xdr:graphicFrame macro="">
      <xdr:nvGraphicFramePr>
        <xdr:cNvPr id="72" name="Диаграмма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31</xdr:col>
      <xdr:colOff>15875</xdr:colOff>
      <xdr:row>286</xdr:row>
      <xdr:rowOff>222250</xdr:rowOff>
    </xdr:from>
    <xdr:to>
      <xdr:col>46</xdr:col>
      <xdr:colOff>327125</xdr:colOff>
      <xdr:row>303</xdr:row>
      <xdr:rowOff>92125</xdr:rowOff>
    </xdr:to>
    <xdr:graphicFrame macro="">
      <xdr:nvGraphicFramePr>
        <xdr:cNvPr id="73" name="Диаграмма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30</xdr:col>
      <xdr:colOff>587375</xdr:colOff>
      <xdr:row>305</xdr:row>
      <xdr:rowOff>31750</xdr:rowOff>
    </xdr:from>
    <xdr:to>
      <xdr:col>46</xdr:col>
      <xdr:colOff>295375</xdr:colOff>
      <xdr:row>327</xdr:row>
      <xdr:rowOff>76250</xdr:rowOff>
    </xdr:to>
    <xdr:graphicFrame macro="">
      <xdr:nvGraphicFramePr>
        <xdr:cNvPr id="74" name="Диаграмма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30</xdr:col>
      <xdr:colOff>587375</xdr:colOff>
      <xdr:row>334</xdr:row>
      <xdr:rowOff>0</xdr:rowOff>
    </xdr:from>
    <xdr:to>
      <xdr:col>46</xdr:col>
      <xdr:colOff>295375</xdr:colOff>
      <xdr:row>348</xdr:row>
      <xdr:rowOff>12750</xdr:rowOff>
    </xdr:to>
    <xdr:graphicFrame macro="">
      <xdr:nvGraphicFramePr>
        <xdr:cNvPr id="76" name="Диаграмма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30</xdr:col>
      <xdr:colOff>555963</xdr:colOff>
      <xdr:row>348</xdr:row>
      <xdr:rowOff>203674</xdr:rowOff>
    </xdr:from>
    <xdr:to>
      <xdr:col>46</xdr:col>
      <xdr:colOff>263963</xdr:colOff>
      <xdr:row>364</xdr:row>
      <xdr:rowOff>73549</xdr:rowOff>
    </xdr:to>
    <xdr:graphicFrame macro="">
      <xdr:nvGraphicFramePr>
        <xdr:cNvPr id="77" name="Диаграмма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30</xdr:col>
      <xdr:colOff>555625</xdr:colOff>
      <xdr:row>365</xdr:row>
      <xdr:rowOff>127000</xdr:rowOff>
    </xdr:from>
    <xdr:to>
      <xdr:col>46</xdr:col>
      <xdr:colOff>263625</xdr:colOff>
      <xdr:row>387</xdr:row>
      <xdr:rowOff>60375</xdr:rowOff>
    </xdr:to>
    <xdr:graphicFrame macro="">
      <xdr:nvGraphicFramePr>
        <xdr:cNvPr id="78" name="Диаграмма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31</xdr:col>
      <xdr:colOff>15875</xdr:colOff>
      <xdr:row>393</xdr:row>
      <xdr:rowOff>15874</xdr:rowOff>
    </xdr:from>
    <xdr:to>
      <xdr:col>46</xdr:col>
      <xdr:colOff>327125</xdr:colOff>
      <xdr:row>409</xdr:row>
      <xdr:rowOff>203249</xdr:rowOff>
    </xdr:to>
    <xdr:graphicFrame macro="">
      <xdr:nvGraphicFramePr>
        <xdr:cNvPr id="80" name="Диаграмма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31</xdr:col>
      <xdr:colOff>15874</xdr:colOff>
      <xdr:row>415</xdr:row>
      <xdr:rowOff>269874</xdr:rowOff>
    </xdr:from>
    <xdr:to>
      <xdr:col>46</xdr:col>
      <xdr:colOff>327124</xdr:colOff>
      <xdr:row>433</xdr:row>
      <xdr:rowOff>92124</xdr:rowOff>
    </xdr:to>
    <xdr:graphicFrame macro="">
      <xdr:nvGraphicFramePr>
        <xdr:cNvPr id="81" name="Диаграмма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31</xdr:col>
      <xdr:colOff>15875</xdr:colOff>
      <xdr:row>433</xdr:row>
      <xdr:rowOff>222249</xdr:rowOff>
    </xdr:from>
    <xdr:to>
      <xdr:col>46</xdr:col>
      <xdr:colOff>327125</xdr:colOff>
      <xdr:row>457</xdr:row>
      <xdr:rowOff>171499</xdr:rowOff>
    </xdr:to>
    <xdr:graphicFrame macro="">
      <xdr:nvGraphicFramePr>
        <xdr:cNvPr id="82" name="Диаграмма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31</xdr:col>
      <xdr:colOff>15875</xdr:colOff>
      <xdr:row>465</xdr:row>
      <xdr:rowOff>15874</xdr:rowOff>
    </xdr:from>
    <xdr:to>
      <xdr:col>46</xdr:col>
      <xdr:colOff>327125</xdr:colOff>
      <xdr:row>485</xdr:row>
      <xdr:rowOff>219124</xdr:rowOff>
    </xdr:to>
    <xdr:graphicFrame macro="">
      <xdr:nvGraphicFramePr>
        <xdr:cNvPr id="83" name="Диаграмма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31</xdr:col>
      <xdr:colOff>55056</xdr:colOff>
      <xdr:row>489</xdr:row>
      <xdr:rowOff>235423</xdr:rowOff>
    </xdr:from>
    <xdr:to>
      <xdr:col>46</xdr:col>
      <xdr:colOff>366306</xdr:colOff>
      <xdr:row>513</xdr:row>
      <xdr:rowOff>73548</xdr:rowOff>
    </xdr:to>
    <xdr:graphicFrame macro="">
      <xdr:nvGraphicFramePr>
        <xdr:cNvPr id="84" name="Диаграмма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30</xdr:col>
      <xdr:colOff>587375</xdr:colOff>
      <xdr:row>525</xdr:row>
      <xdr:rowOff>31750</xdr:rowOff>
    </xdr:from>
    <xdr:to>
      <xdr:col>46</xdr:col>
      <xdr:colOff>295375</xdr:colOff>
      <xdr:row>547</xdr:row>
      <xdr:rowOff>187375</xdr:rowOff>
    </xdr:to>
    <xdr:graphicFrame macro="">
      <xdr:nvGraphicFramePr>
        <xdr:cNvPr id="85" name="Диаграмма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31</xdr:col>
      <xdr:colOff>31750</xdr:colOff>
      <xdr:row>558</xdr:row>
      <xdr:rowOff>15874</xdr:rowOff>
    </xdr:from>
    <xdr:to>
      <xdr:col>46</xdr:col>
      <xdr:colOff>343000</xdr:colOff>
      <xdr:row>575</xdr:row>
      <xdr:rowOff>107999</xdr:rowOff>
    </xdr:to>
    <xdr:graphicFrame macro="">
      <xdr:nvGraphicFramePr>
        <xdr:cNvPr id="86" name="Диаграмма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31</xdr:col>
      <xdr:colOff>15875</xdr:colOff>
      <xdr:row>575</xdr:row>
      <xdr:rowOff>253999</xdr:rowOff>
    </xdr:from>
    <xdr:to>
      <xdr:col>46</xdr:col>
      <xdr:colOff>327125</xdr:colOff>
      <xdr:row>596</xdr:row>
      <xdr:rowOff>139749</xdr:rowOff>
    </xdr:to>
    <xdr:graphicFrame macro="">
      <xdr:nvGraphicFramePr>
        <xdr:cNvPr id="87" name="Диаграмма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31</xdr:col>
      <xdr:colOff>16213</xdr:colOff>
      <xdr:row>597</xdr:row>
      <xdr:rowOff>17564</xdr:rowOff>
    </xdr:from>
    <xdr:to>
      <xdr:col>46</xdr:col>
      <xdr:colOff>327463</xdr:colOff>
      <xdr:row>618</xdr:row>
      <xdr:rowOff>109689</xdr:rowOff>
    </xdr:to>
    <xdr:graphicFrame macro="">
      <xdr:nvGraphicFramePr>
        <xdr:cNvPr id="88" name="Диаграмма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31</xdr:col>
      <xdr:colOff>15875</xdr:colOff>
      <xdr:row>619</xdr:row>
      <xdr:rowOff>126999</xdr:rowOff>
    </xdr:from>
    <xdr:to>
      <xdr:col>46</xdr:col>
      <xdr:colOff>327125</xdr:colOff>
      <xdr:row>643</xdr:row>
      <xdr:rowOff>12749</xdr:rowOff>
    </xdr:to>
    <xdr:graphicFrame macro="">
      <xdr:nvGraphicFramePr>
        <xdr:cNvPr id="89" name="Диаграмма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30</xdr:col>
      <xdr:colOff>596157</xdr:colOff>
      <xdr:row>654</xdr:row>
      <xdr:rowOff>20265</xdr:rowOff>
    </xdr:from>
    <xdr:to>
      <xdr:col>46</xdr:col>
      <xdr:colOff>304157</xdr:colOff>
      <xdr:row>674</xdr:row>
      <xdr:rowOff>175890</xdr:rowOff>
    </xdr:to>
    <xdr:graphicFrame macro="">
      <xdr:nvGraphicFramePr>
        <xdr:cNvPr id="90" name="Диаграмма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30</xdr:col>
      <xdr:colOff>587375</xdr:colOff>
      <xdr:row>675</xdr:row>
      <xdr:rowOff>222249</xdr:rowOff>
    </xdr:from>
    <xdr:to>
      <xdr:col>46</xdr:col>
      <xdr:colOff>295375</xdr:colOff>
      <xdr:row>696</xdr:row>
      <xdr:rowOff>76249</xdr:rowOff>
    </xdr:to>
    <xdr:graphicFrame macro="">
      <xdr:nvGraphicFramePr>
        <xdr:cNvPr id="91" name="Диаграмма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30</xdr:col>
      <xdr:colOff>558800</xdr:colOff>
      <xdr:row>697</xdr:row>
      <xdr:rowOff>203199</xdr:rowOff>
    </xdr:from>
    <xdr:to>
      <xdr:col>46</xdr:col>
      <xdr:colOff>266800</xdr:colOff>
      <xdr:row>720</xdr:row>
      <xdr:rowOff>9574</xdr:rowOff>
    </xdr:to>
    <xdr:graphicFrame macro="">
      <xdr:nvGraphicFramePr>
        <xdr:cNvPr id="92" name="Диаграмма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30</xdr:col>
      <xdr:colOff>578932</xdr:colOff>
      <xdr:row>721</xdr:row>
      <xdr:rowOff>10470</xdr:rowOff>
    </xdr:from>
    <xdr:to>
      <xdr:col>46</xdr:col>
      <xdr:colOff>286932</xdr:colOff>
      <xdr:row>738</xdr:row>
      <xdr:rowOff>0</xdr:rowOff>
    </xdr:to>
    <xdr:graphicFrame macro="">
      <xdr:nvGraphicFramePr>
        <xdr:cNvPr id="93" name="Диаграмма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30</xdr:col>
      <xdr:colOff>551572</xdr:colOff>
      <xdr:row>738</xdr:row>
      <xdr:rowOff>121595</xdr:rowOff>
    </xdr:from>
    <xdr:to>
      <xdr:col>46</xdr:col>
      <xdr:colOff>223572</xdr:colOff>
      <xdr:row>761</xdr:row>
      <xdr:rowOff>86720</xdr:rowOff>
    </xdr:to>
    <xdr:graphicFrame macro="">
      <xdr:nvGraphicFramePr>
        <xdr:cNvPr id="94" name="Диаграмма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47</xdr:col>
      <xdr:colOff>47625</xdr:colOff>
      <xdr:row>169</xdr:row>
      <xdr:rowOff>38098</xdr:rowOff>
    </xdr:from>
    <xdr:to>
      <xdr:col>62</xdr:col>
      <xdr:colOff>358875</xdr:colOff>
      <xdr:row>187</xdr:row>
      <xdr:rowOff>146098</xdr:rowOff>
    </xdr:to>
    <xdr:graphicFrame macro="">
      <xdr:nvGraphicFramePr>
        <xdr:cNvPr id="95" name="Диаграмма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47</xdr:col>
      <xdr:colOff>80051</xdr:colOff>
      <xdr:row>191</xdr:row>
      <xdr:rowOff>207051</xdr:rowOff>
    </xdr:from>
    <xdr:to>
      <xdr:col>62</xdr:col>
      <xdr:colOff>391301</xdr:colOff>
      <xdr:row>211</xdr:row>
      <xdr:rowOff>76926</xdr:rowOff>
    </xdr:to>
    <xdr:graphicFrame macro="">
      <xdr:nvGraphicFramePr>
        <xdr:cNvPr id="96" name="Диаграмма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47</xdr:col>
      <xdr:colOff>15875</xdr:colOff>
      <xdr:row>235</xdr:row>
      <xdr:rowOff>111125</xdr:rowOff>
    </xdr:from>
    <xdr:to>
      <xdr:col>62</xdr:col>
      <xdr:colOff>327125</xdr:colOff>
      <xdr:row>256</xdr:row>
      <xdr:rowOff>187375</xdr:rowOff>
    </xdr:to>
    <xdr:graphicFrame macro="">
      <xdr:nvGraphicFramePr>
        <xdr:cNvPr id="97" name="Диаграмма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46</xdr:col>
      <xdr:colOff>519822</xdr:colOff>
      <xdr:row>261</xdr:row>
      <xdr:rowOff>111126</xdr:rowOff>
    </xdr:from>
    <xdr:to>
      <xdr:col>62</xdr:col>
      <xdr:colOff>307197</xdr:colOff>
      <xdr:row>280</xdr:row>
      <xdr:rowOff>282626</xdr:rowOff>
    </xdr:to>
    <xdr:graphicFrame macro="">
      <xdr:nvGraphicFramePr>
        <xdr:cNvPr id="98" name="Диаграмма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47</xdr:col>
      <xdr:colOff>31750</xdr:colOff>
      <xdr:row>286</xdr:row>
      <xdr:rowOff>222250</xdr:rowOff>
    </xdr:from>
    <xdr:to>
      <xdr:col>62</xdr:col>
      <xdr:colOff>343000</xdr:colOff>
      <xdr:row>303</xdr:row>
      <xdr:rowOff>92125</xdr:rowOff>
    </xdr:to>
    <xdr:graphicFrame macro="">
      <xdr:nvGraphicFramePr>
        <xdr:cNvPr id="99" name="Диаграмма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47</xdr:col>
      <xdr:colOff>18916</xdr:colOff>
      <xdr:row>305</xdr:row>
      <xdr:rowOff>19253</xdr:rowOff>
    </xdr:from>
    <xdr:to>
      <xdr:col>62</xdr:col>
      <xdr:colOff>330166</xdr:colOff>
      <xdr:row>327</xdr:row>
      <xdr:rowOff>63753</xdr:rowOff>
    </xdr:to>
    <xdr:graphicFrame macro="">
      <xdr:nvGraphicFramePr>
        <xdr:cNvPr id="100" name="Диаграмма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47</xdr:col>
      <xdr:colOff>31750</xdr:colOff>
      <xdr:row>334</xdr:row>
      <xdr:rowOff>15875</xdr:rowOff>
    </xdr:from>
    <xdr:to>
      <xdr:col>62</xdr:col>
      <xdr:colOff>343000</xdr:colOff>
      <xdr:row>348</xdr:row>
      <xdr:rowOff>28625</xdr:rowOff>
    </xdr:to>
    <xdr:graphicFrame macro="">
      <xdr:nvGraphicFramePr>
        <xdr:cNvPr id="101" name="Диаграмма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47</xdr:col>
      <xdr:colOff>34790</xdr:colOff>
      <xdr:row>348</xdr:row>
      <xdr:rowOff>210766</xdr:rowOff>
    </xdr:from>
    <xdr:to>
      <xdr:col>62</xdr:col>
      <xdr:colOff>346040</xdr:colOff>
      <xdr:row>364</xdr:row>
      <xdr:rowOff>80641</xdr:rowOff>
    </xdr:to>
    <xdr:graphicFrame macro="">
      <xdr:nvGraphicFramePr>
        <xdr:cNvPr id="102" name="Диаграмма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47</xdr:col>
      <xdr:colOff>30399</xdr:colOff>
      <xdr:row>365</xdr:row>
      <xdr:rowOff>141862</xdr:rowOff>
    </xdr:from>
    <xdr:to>
      <xdr:col>62</xdr:col>
      <xdr:colOff>341649</xdr:colOff>
      <xdr:row>387</xdr:row>
      <xdr:rowOff>75237</xdr:rowOff>
    </xdr:to>
    <xdr:graphicFrame macro="">
      <xdr:nvGraphicFramePr>
        <xdr:cNvPr id="103" name="Диаграмма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47</xdr:col>
      <xdr:colOff>31750</xdr:colOff>
      <xdr:row>393</xdr:row>
      <xdr:rowOff>0</xdr:rowOff>
    </xdr:from>
    <xdr:to>
      <xdr:col>62</xdr:col>
      <xdr:colOff>343000</xdr:colOff>
      <xdr:row>409</xdr:row>
      <xdr:rowOff>187375</xdr:rowOff>
    </xdr:to>
    <xdr:graphicFrame macro="">
      <xdr:nvGraphicFramePr>
        <xdr:cNvPr id="104" name="Диаграмма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47</xdr:col>
      <xdr:colOff>47625</xdr:colOff>
      <xdr:row>415</xdr:row>
      <xdr:rowOff>269875</xdr:rowOff>
    </xdr:from>
    <xdr:to>
      <xdr:col>62</xdr:col>
      <xdr:colOff>358875</xdr:colOff>
      <xdr:row>433</xdr:row>
      <xdr:rowOff>92125</xdr:rowOff>
    </xdr:to>
    <xdr:graphicFrame macro="">
      <xdr:nvGraphicFramePr>
        <xdr:cNvPr id="105" name="Диаграмма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47</xdr:col>
      <xdr:colOff>0</xdr:colOff>
      <xdr:row>433</xdr:row>
      <xdr:rowOff>222249</xdr:rowOff>
    </xdr:from>
    <xdr:to>
      <xdr:col>62</xdr:col>
      <xdr:colOff>311250</xdr:colOff>
      <xdr:row>457</xdr:row>
      <xdr:rowOff>171499</xdr:rowOff>
    </xdr:to>
    <xdr:graphicFrame macro="">
      <xdr:nvGraphicFramePr>
        <xdr:cNvPr id="106" name="Диаграмма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47</xdr:col>
      <xdr:colOff>31750</xdr:colOff>
      <xdr:row>465</xdr:row>
      <xdr:rowOff>0</xdr:rowOff>
    </xdr:from>
    <xdr:to>
      <xdr:col>62</xdr:col>
      <xdr:colOff>343000</xdr:colOff>
      <xdr:row>485</xdr:row>
      <xdr:rowOff>203250</xdr:rowOff>
    </xdr:to>
    <xdr:graphicFrame macro="">
      <xdr:nvGraphicFramePr>
        <xdr:cNvPr id="107" name="Диаграмма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47</xdr:col>
      <xdr:colOff>31750</xdr:colOff>
      <xdr:row>489</xdr:row>
      <xdr:rowOff>222249</xdr:rowOff>
    </xdr:from>
    <xdr:to>
      <xdr:col>62</xdr:col>
      <xdr:colOff>343000</xdr:colOff>
      <xdr:row>513</xdr:row>
      <xdr:rowOff>60374</xdr:rowOff>
    </xdr:to>
    <xdr:graphicFrame macro="">
      <xdr:nvGraphicFramePr>
        <xdr:cNvPr id="108" name="Диаграмма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47</xdr:col>
      <xdr:colOff>19252</xdr:colOff>
      <xdr:row>525</xdr:row>
      <xdr:rowOff>39517</xdr:rowOff>
    </xdr:from>
    <xdr:to>
      <xdr:col>62</xdr:col>
      <xdr:colOff>330502</xdr:colOff>
      <xdr:row>548</xdr:row>
      <xdr:rowOff>4642</xdr:rowOff>
    </xdr:to>
    <xdr:graphicFrame macro="">
      <xdr:nvGraphicFramePr>
        <xdr:cNvPr id="109" name="Диаграмма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47</xdr:col>
      <xdr:colOff>15875</xdr:colOff>
      <xdr:row>558</xdr:row>
      <xdr:rowOff>8659</xdr:rowOff>
    </xdr:from>
    <xdr:to>
      <xdr:col>62</xdr:col>
      <xdr:colOff>327125</xdr:colOff>
      <xdr:row>575</xdr:row>
      <xdr:rowOff>100784</xdr:rowOff>
    </xdr:to>
    <xdr:graphicFrame macro="">
      <xdr:nvGraphicFramePr>
        <xdr:cNvPr id="110" name="Диаграмма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46</xdr:col>
      <xdr:colOff>492125</xdr:colOff>
      <xdr:row>577</xdr:row>
      <xdr:rowOff>0</xdr:rowOff>
    </xdr:from>
    <xdr:to>
      <xdr:col>62</xdr:col>
      <xdr:colOff>279500</xdr:colOff>
      <xdr:row>596</xdr:row>
      <xdr:rowOff>155625</xdr:rowOff>
    </xdr:to>
    <xdr:graphicFrame macro="">
      <xdr:nvGraphicFramePr>
        <xdr:cNvPr id="111" name="Диаграмма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46</xdr:col>
      <xdr:colOff>476250</xdr:colOff>
      <xdr:row>597</xdr:row>
      <xdr:rowOff>15874</xdr:rowOff>
    </xdr:from>
    <xdr:to>
      <xdr:col>62</xdr:col>
      <xdr:colOff>263625</xdr:colOff>
      <xdr:row>618</xdr:row>
      <xdr:rowOff>107999</xdr:rowOff>
    </xdr:to>
    <xdr:graphicFrame macro="">
      <xdr:nvGraphicFramePr>
        <xdr:cNvPr id="112" name="Диаграмма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46</xdr:col>
      <xdr:colOff>508000</xdr:colOff>
      <xdr:row>619</xdr:row>
      <xdr:rowOff>111125</xdr:rowOff>
    </xdr:from>
    <xdr:to>
      <xdr:col>62</xdr:col>
      <xdr:colOff>295375</xdr:colOff>
      <xdr:row>642</xdr:row>
      <xdr:rowOff>187375</xdr:rowOff>
    </xdr:to>
    <xdr:graphicFrame macro="">
      <xdr:nvGraphicFramePr>
        <xdr:cNvPr id="114" name="Диаграмма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47</xdr:col>
      <xdr:colOff>15875</xdr:colOff>
      <xdr:row>654</xdr:row>
      <xdr:rowOff>0</xdr:rowOff>
    </xdr:from>
    <xdr:to>
      <xdr:col>62</xdr:col>
      <xdr:colOff>327125</xdr:colOff>
      <xdr:row>674</xdr:row>
      <xdr:rowOff>155625</xdr:rowOff>
    </xdr:to>
    <xdr:graphicFrame macro="">
      <xdr:nvGraphicFramePr>
        <xdr:cNvPr id="115" name="Диаграмма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47</xdr:col>
      <xdr:colOff>0</xdr:colOff>
      <xdr:row>675</xdr:row>
      <xdr:rowOff>222250</xdr:rowOff>
    </xdr:from>
    <xdr:to>
      <xdr:col>62</xdr:col>
      <xdr:colOff>311250</xdr:colOff>
      <xdr:row>696</xdr:row>
      <xdr:rowOff>76250</xdr:rowOff>
    </xdr:to>
    <xdr:graphicFrame macro="">
      <xdr:nvGraphicFramePr>
        <xdr:cNvPr id="116" name="Диаграмма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47</xdr:col>
      <xdr:colOff>0</xdr:colOff>
      <xdr:row>697</xdr:row>
      <xdr:rowOff>206375</xdr:rowOff>
    </xdr:from>
    <xdr:to>
      <xdr:col>62</xdr:col>
      <xdr:colOff>311250</xdr:colOff>
      <xdr:row>720</xdr:row>
      <xdr:rowOff>12750</xdr:rowOff>
    </xdr:to>
    <xdr:graphicFrame macro="">
      <xdr:nvGraphicFramePr>
        <xdr:cNvPr id="117" name="Диаграмма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46</xdr:col>
      <xdr:colOff>508000</xdr:colOff>
      <xdr:row>721</xdr:row>
      <xdr:rowOff>15875</xdr:rowOff>
    </xdr:from>
    <xdr:to>
      <xdr:col>62</xdr:col>
      <xdr:colOff>295375</xdr:colOff>
      <xdr:row>738</xdr:row>
      <xdr:rowOff>0</xdr:rowOff>
    </xdr:to>
    <xdr:graphicFrame macro="">
      <xdr:nvGraphicFramePr>
        <xdr:cNvPr id="118" name="Диаграмма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46</xdr:col>
      <xdr:colOff>508000</xdr:colOff>
      <xdr:row>738</xdr:row>
      <xdr:rowOff>142874</xdr:rowOff>
    </xdr:from>
    <xdr:to>
      <xdr:col>62</xdr:col>
      <xdr:colOff>295375</xdr:colOff>
      <xdr:row>761</xdr:row>
      <xdr:rowOff>107999</xdr:rowOff>
    </xdr:to>
    <xdr:graphicFrame macro="">
      <xdr:nvGraphicFramePr>
        <xdr:cNvPr id="119" name="Диаграмма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25603" y="4178797"/>
          <a:ext cx="679315" cy="866647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721"/>
  <sheetViews>
    <sheetView tabSelected="1" topLeftCell="B1" workbookViewId="0">
      <pane xSplit="2" ySplit="7" topLeftCell="D626" activePane="bottomRight" state="frozen"/>
      <selection activeCell="B1" sqref="B1"/>
      <selection pane="topRight" activeCell="D1" sqref="D1"/>
      <selection pane="bottomLeft" activeCell="B8" sqref="B8"/>
      <selection pane="bottomRight" activeCell="O37" sqref="O37"/>
    </sheetView>
  </sheetViews>
  <sheetFormatPr defaultRowHeight="14.25" outlineLevelRow="2" outlineLevelCol="1" x14ac:dyDescent="0.25"/>
  <cols>
    <col min="1" max="1" width="1" style="1" customWidth="1"/>
    <col min="2" max="2" width="7.5703125" style="1" customWidth="1"/>
    <col min="3" max="3" width="48.5703125" style="1" customWidth="1"/>
    <col min="4" max="4" width="10.85546875" style="4" customWidth="1"/>
    <col min="5" max="5" width="10" style="4" customWidth="1"/>
    <col min="6" max="6" width="10.85546875" style="4" customWidth="1"/>
    <col min="7" max="7" width="12.5703125" style="1" customWidth="1"/>
    <col min="8" max="8" width="12.28515625" style="53" customWidth="1"/>
    <col min="9" max="9" width="11.85546875" style="1" customWidth="1"/>
    <col min="10" max="10" width="11.85546875" style="53" customWidth="1"/>
    <col min="11" max="11" width="11.85546875" style="14" customWidth="1"/>
    <col min="12" max="12" width="14.140625" style="14" customWidth="1"/>
    <col min="13" max="13" width="12.28515625" style="14" customWidth="1"/>
    <col min="14" max="14" width="11.7109375" style="14" customWidth="1"/>
    <col min="15" max="15" width="12.5703125" style="1" customWidth="1"/>
    <col min="16" max="16" width="12.28515625" style="1" customWidth="1"/>
    <col min="17" max="17" width="11.85546875" style="1" customWidth="1"/>
    <col min="18" max="18" width="10.85546875" style="1" customWidth="1"/>
    <col min="19" max="19" width="12.5703125" style="1" customWidth="1" outlineLevel="1"/>
    <col min="20" max="20" width="12" style="1" customWidth="1" outlineLevel="1"/>
    <col min="21" max="24" width="5.7109375" style="8" customWidth="1"/>
    <col min="25" max="25" width="2.42578125" style="8" customWidth="1"/>
    <col min="26" max="26" width="10.28515625" style="1" bestFit="1" customWidth="1"/>
    <col min="27" max="16384" width="9.140625" style="1"/>
  </cols>
  <sheetData>
    <row r="2" spans="1:25" ht="22.5" x14ac:dyDescent="0.25">
      <c r="B2" s="109" t="s">
        <v>41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37"/>
    </row>
    <row r="3" spans="1:25" ht="22.5" x14ac:dyDescent="0.25">
      <c r="B3" s="109" t="s">
        <v>849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37"/>
    </row>
    <row r="4" spans="1:25" ht="18.75" thickBot="1" x14ac:dyDescent="0.3">
      <c r="B4" s="126"/>
      <c r="C4" s="126"/>
      <c r="D4" s="61"/>
      <c r="E4" s="61"/>
      <c r="F4" s="61"/>
      <c r="G4" s="61"/>
      <c r="H4" s="62"/>
      <c r="I4" s="61"/>
      <c r="J4" s="62"/>
      <c r="K4" s="61"/>
      <c r="L4" s="61"/>
      <c r="M4" s="62"/>
      <c r="N4" s="126"/>
      <c r="O4" s="126"/>
      <c r="P4" s="126"/>
      <c r="Q4" s="126"/>
      <c r="R4" s="126"/>
      <c r="U4" s="126"/>
      <c r="V4" s="126"/>
      <c r="W4" s="126"/>
      <c r="X4" s="126"/>
      <c r="Y4" s="126"/>
    </row>
    <row r="5" spans="1:25" ht="22.5" customHeight="1" outlineLevel="1" thickBot="1" x14ac:dyDescent="0.3">
      <c r="B5" s="126"/>
      <c r="C5" s="126"/>
      <c r="D5" s="126"/>
      <c r="E5" s="126"/>
      <c r="F5" s="126"/>
      <c r="G5" s="208"/>
      <c r="H5" s="49"/>
      <c r="I5" s="208"/>
      <c r="J5" s="49"/>
      <c r="K5" s="126"/>
      <c r="L5" s="208"/>
      <c r="M5" s="49"/>
      <c r="N5" s="126"/>
      <c r="O5" s="208"/>
      <c r="P5" s="126"/>
      <c r="Q5" s="126"/>
      <c r="R5" s="126"/>
      <c r="S5" s="67" t="s">
        <v>32</v>
      </c>
      <c r="T5" s="68" t="s">
        <v>34</v>
      </c>
      <c r="U5" s="24"/>
      <c r="V5" s="24"/>
      <c r="W5" s="24"/>
      <c r="X5" s="24"/>
      <c r="Y5" s="126"/>
    </row>
    <row r="6" spans="1:25" ht="22.5" customHeight="1" outlineLevel="1" thickBot="1" x14ac:dyDescent="0.3">
      <c r="G6" s="209"/>
      <c r="H6" s="50"/>
      <c r="I6" s="209"/>
      <c r="J6" s="54"/>
      <c r="L6" s="209"/>
      <c r="M6" s="54"/>
      <c r="O6" s="209"/>
      <c r="P6" s="35"/>
      <c r="Q6" s="35"/>
      <c r="R6" s="35"/>
      <c r="S6" s="66" t="s">
        <v>33</v>
      </c>
      <c r="T6" s="69" t="s">
        <v>35</v>
      </c>
      <c r="U6" s="25">
        <v>21</v>
      </c>
      <c r="V6" s="25">
        <v>11</v>
      </c>
      <c r="W6" s="25">
        <v>22</v>
      </c>
      <c r="X6" s="25">
        <v>12</v>
      </c>
    </row>
    <row r="7" spans="1:25" ht="102" customHeight="1" x14ac:dyDescent="0.25">
      <c r="B7" s="196" t="s">
        <v>2</v>
      </c>
      <c r="C7" s="199" t="s">
        <v>0</v>
      </c>
      <c r="D7" s="105" t="s">
        <v>11</v>
      </c>
      <c r="E7" s="6" t="s">
        <v>12</v>
      </c>
      <c r="F7" s="7" t="s">
        <v>13</v>
      </c>
      <c r="G7" s="15" t="s">
        <v>21</v>
      </c>
      <c r="H7" s="57" t="s">
        <v>31</v>
      </c>
      <c r="I7" s="15" t="s">
        <v>848</v>
      </c>
      <c r="J7" s="57" t="s">
        <v>31</v>
      </c>
      <c r="K7" s="7" t="s">
        <v>847</v>
      </c>
      <c r="L7" s="15" t="s">
        <v>20</v>
      </c>
      <c r="M7" s="57" t="s">
        <v>31</v>
      </c>
      <c r="N7" s="7" t="s">
        <v>36</v>
      </c>
      <c r="O7" s="15" t="s">
        <v>19</v>
      </c>
      <c r="P7" s="57" t="s">
        <v>31</v>
      </c>
      <c r="Q7" s="63" t="s">
        <v>17</v>
      </c>
      <c r="R7" s="63" t="s">
        <v>18</v>
      </c>
      <c r="S7" s="16" t="s">
        <v>4</v>
      </c>
      <c r="T7" s="16" t="s">
        <v>5</v>
      </c>
      <c r="U7" s="202" t="s">
        <v>1</v>
      </c>
      <c r="V7" s="203"/>
      <c r="W7" s="203"/>
      <c r="X7" s="204"/>
      <c r="Y7" s="9"/>
    </row>
    <row r="8" spans="1:25" x14ac:dyDescent="0.25">
      <c r="B8" s="197"/>
      <c r="C8" s="200"/>
      <c r="D8" s="106" t="s">
        <v>10</v>
      </c>
      <c r="E8" s="18" t="s">
        <v>10</v>
      </c>
      <c r="F8" s="33" t="s">
        <v>10</v>
      </c>
      <c r="G8" s="32" t="s">
        <v>14</v>
      </c>
      <c r="H8" s="58" t="s">
        <v>14</v>
      </c>
      <c r="I8" s="28" t="s">
        <v>15</v>
      </c>
      <c r="J8" s="58" t="s">
        <v>14</v>
      </c>
      <c r="K8" s="29" t="s">
        <v>627</v>
      </c>
      <c r="L8" s="30" t="s">
        <v>845</v>
      </c>
      <c r="M8" s="58" t="s">
        <v>14</v>
      </c>
      <c r="N8" s="29" t="s">
        <v>16</v>
      </c>
      <c r="O8" s="28" t="s">
        <v>10</v>
      </c>
      <c r="P8" s="58" t="s">
        <v>14</v>
      </c>
      <c r="Q8" s="64"/>
      <c r="R8" s="64"/>
      <c r="S8" s="31"/>
      <c r="T8" s="31"/>
      <c r="U8" s="20" t="s">
        <v>7</v>
      </c>
      <c r="V8" s="22" t="s">
        <v>6</v>
      </c>
      <c r="W8" s="21" t="s">
        <v>8</v>
      </c>
      <c r="X8" s="27" t="s">
        <v>9</v>
      </c>
      <c r="Y8" s="9"/>
    </row>
    <row r="9" spans="1:25" s="36" customFormat="1" ht="18.75" customHeight="1" thickBot="1" x14ac:dyDescent="0.3">
      <c r="B9" s="198"/>
      <c r="C9" s="201"/>
      <c r="D9" s="205" t="s">
        <v>844</v>
      </c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7"/>
      <c r="Y9" s="35"/>
    </row>
    <row r="10" spans="1:25" ht="30" x14ac:dyDescent="0.25">
      <c r="A10" s="103"/>
      <c r="B10" s="38" t="s">
        <v>42</v>
      </c>
      <c r="C10" s="39" t="s">
        <v>23</v>
      </c>
      <c r="D10" s="71">
        <f>SUM(D12:D36)</f>
        <v>102991.87999999999</v>
      </c>
      <c r="E10" s="72">
        <f>SUM(E12:E36)</f>
        <v>94001.650000000009</v>
      </c>
      <c r="F10" s="73">
        <f>SUM(F12:F36)</f>
        <v>56623.240000000005</v>
      </c>
      <c r="G10" s="11">
        <f>IF(E10&gt;0,ROUND((E10/D10),2),0)</f>
        <v>0.91</v>
      </c>
      <c r="H10" s="51"/>
      <c r="I10" s="12">
        <f>ROUND(F10/E10*182.5,0)</f>
        <v>110</v>
      </c>
      <c r="J10" s="55"/>
      <c r="K10" s="123">
        <f>SUM(K12:K36)</f>
        <v>532148.9</v>
      </c>
      <c r="L10" s="12">
        <f>ROUND(K10/E10,0)</f>
        <v>6</v>
      </c>
      <c r="M10" s="56"/>
      <c r="N10" s="125">
        <f>SUM(N12:N36)</f>
        <v>631</v>
      </c>
      <c r="O10" s="70">
        <f>ROUND((E10/N10),0)</f>
        <v>149</v>
      </c>
      <c r="P10" s="56"/>
      <c r="Q10" s="56"/>
      <c r="R10" s="56"/>
      <c r="S10" s="74"/>
      <c r="T10" s="74"/>
      <c r="U10" s="12"/>
      <c r="V10" s="12"/>
      <c r="W10" s="12"/>
      <c r="X10" s="12"/>
    </row>
    <row r="11" spans="1:25" s="44" customFormat="1" ht="18" x14ac:dyDescent="0.25">
      <c r="B11" s="107"/>
      <c r="C11" s="108" t="s">
        <v>30</v>
      </c>
      <c r="D11" s="45"/>
      <c r="E11" s="41"/>
      <c r="F11" s="45"/>
      <c r="G11" s="48">
        <v>1</v>
      </c>
      <c r="H11" s="52"/>
      <c r="I11" s="121">
        <v>85.1</v>
      </c>
      <c r="J11" s="46"/>
      <c r="K11" s="127"/>
      <c r="L11" s="121">
        <v>11.1</v>
      </c>
      <c r="M11" s="42"/>
      <c r="N11" s="111"/>
      <c r="O11" s="121">
        <f>183/2</f>
        <v>91.5</v>
      </c>
      <c r="P11" s="42"/>
      <c r="Q11" s="48">
        <v>0</v>
      </c>
      <c r="R11" s="48">
        <v>0</v>
      </c>
      <c r="S11" s="40"/>
      <c r="T11" s="40"/>
      <c r="U11" s="47"/>
      <c r="V11" s="47"/>
      <c r="W11" s="47"/>
      <c r="X11" s="47"/>
      <c r="Y11" s="43"/>
    </row>
    <row r="12" spans="1:25" ht="15" customHeight="1" outlineLevel="1" x14ac:dyDescent="0.25">
      <c r="B12" s="2">
        <v>1</v>
      </c>
      <c r="C12" s="34" t="s">
        <v>818</v>
      </c>
      <c r="D12" s="5">
        <v>5470.29</v>
      </c>
      <c r="E12" s="5">
        <v>5126.57</v>
      </c>
      <c r="F12" s="13">
        <v>1439.71</v>
      </c>
      <c r="G12" s="10">
        <f t="shared" ref="G12:G35" si="0">IF(E12&gt;0,ROUND((E12/D12),2),0)</f>
        <v>0.94</v>
      </c>
      <c r="H12" s="59">
        <f t="shared" ref="H12:H35" si="1">G12-$G$11</f>
        <v>-6.0000000000000053E-2</v>
      </c>
      <c r="I12" s="3">
        <f t="shared" ref="I12:I37" si="2">ROUND(F12/E12*182.5,0)</f>
        <v>51</v>
      </c>
      <c r="J12" s="59">
        <f>-(ROUND(I12/$I$11-100%,2))</f>
        <v>0.4</v>
      </c>
      <c r="K12" s="83">
        <v>17782.7</v>
      </c>
      <c r="L12" s="120">
        <f>ROUND(K12/E12,1)</f>
        <v>3.5</v>
      </c>
      <c r="M12" s="59">
        <f>-ROUND(L12/$L$11-100%,2)</f>
        <v>0.68</v>
      </c>
      <c r="N12" s="118">
        <v>31.1</v>
      </c>
      <c r="O12" s="60">
        <f>ROUND((E12/N12),0)</f>
        <v>165</v>
      </c>
      <c r="P12" s="59">
        <f>ROUND(O12/$O$11-100%,2)</f>
        <v>0.8</v>
      </c>
      <c r="Q12" s="65">
        <f t="shared" ref="Q12:Q35" si="3">H12+J12</f>
        <v>0.33999999999999997</v>
      </c>
      <c r="R12" s="65">
        <f>M12+P12</f>
        <v>1.48</v>
      </c>
      <c r="S12" s="26">
        <f>IF(Q12&gt;=$Q$11,1,2)</f>
        <v>1</v>
      </c>
      <c r="T12" s="26">
        <f>IF(R12&gt;=$R$11,10,20)</f>
        <v>10</v>
      </c>
      <c r="U12" s="23">
        <f>IF(S12+T12=21,$U$8,0)</f>
        <v>0</v>
      </c>
      <c r="V12" s="122" t="str">
        <f>IF(S12+T12=11,$V$8,0)</f>
        <v>АА</v>
      </c>
      <c r="W12" s="23">
        <f>IF(S12+T12=22,$W$8,0)</f>
        <v>0</v>
      </c>
      <c r="X12" s="17">
        <f>IF(S12+T12=12,$X$8,0)</f>
        <v>0</v>
      </c>
    </row>
    <row r="13" spans="1:25" ht="15" customHeight="1" outlineLevel="1" x14ac:dyDescent="0.25">
      <c r="B13" s="2">
        <v>2</v>
      </c>
      <c r="C13" s="34" t="s">
        <v>819</v>
      </c>
      <c r="D13" s="5">
        <v>2195.9299999999998</v>
      </c>
      <c r="E13" s="5">
        <v>2047.2</v>
      </c>
      <c r="F13" s="13">
        <v>947.73</v>
      </c>
      <c r="G13" s="10">
        <f t="shared" si="0"/>
        <v>0.93</v>
      </c>
      <c r="H13" s="59">
        <f t="shared" si="1"/>
        <v>-6.9999999999999951E-2</v>
      </c>
      <c r="I13" s="3">
        <f t="shared" si="2"/>
        <v>84</v>
      </c>
      <c r="J13" s="59">
        <f t="shared" ref="J13:J35" si="4">-(ROUND(I13/$I$11-100%,2))</f>
        <v>0.01</v>
      </c>
      <c r="K13" s="83">
        <v>16054.3</v>
      </c>
      <c r="L13" s="120">
        <f t="shared" ref="L13:L35" si="5">ROUND(K13/E13,1)</f>
        <v>7.8</v>
      </c>
      <c r="M13" s="59">
        <f t="shared" ref="M13:M35" si="6">-ROUND(L13/$L$11-100%,2)</f>
        <v>0.3</v>
      </c>
      <c r="N13" s="118">
        <v>17.8</v>
      </c>
      <c r="O13" s="60">
        <f t="shared" ref="O13:O36" si="7">ROUND((E13/N13),0)</f>
        <v>115</v>
      </c>
      <c r="P13" s="59">
        <f t="shared" ref="P13:P36" si="8">ROUND(O13/$O$11-100%,2)</f>
        <v>0.26</v>
      </c>
      <c r="Q13" s="65">
        <f t="shared" si="3"/>
        <v>-5.9999999999999949E-2</v>
      </c>
      <c r="R13" s="65">
        <f t="shared" ref="R13:R30" si="9">M13+P13</f>
        <v>0.56000000000000005</v>
      </c>
      <c r="S13" s="26">
        <f t="shared" ref="S13:S35" si="10">IF(Q13&gt;=$Q$11,1,2)</f>
        <v>2</v>
      </c>
      <c r="T13" s="26">
        <f t="shared" ref="T13:T35" si="11">IF(R13&gt;=$R$11,10,20)</f>
        <v>10</v>
      </c>
      <c r="U13" s="23">
        <f t="shared" ref="U13:U35" si="12">IF(S13+T13=21,$U$8,0)</f>
        <v>0</v>
      </c>
      <c r="V13" s="19">
        <f t="shared" ref="V13:V35" si="13">IF(S13+T13=11,$V$8,0)</f>
        <v>0</v>
      </c>
      <c r="W13" s="23">
        <f t="shared" ref="W13:W35" si="14">IF(S13+T13=22,$W$8,0)</f>
        <v>0</v>
      </c>
      <c r="X13" s="17" t="str">
        <f t="shared" ref="X13:X35" si="15">IF(S13+T13=12,$X$8,0)</f>
        <v>ВА</v>
      </c>
    </row>
    <row r="14" spans="1:25" ht="15" customHeight="1" outlineLevel="1" x14ac:dyDescent="0.25">
      <c r="B14" s="2">
        <v>3</v>
      </c>
      <c r="C14" s="34" t="s">
        <v>820</v>
      </c>
      <c r="D14" s="5">
        <v>9910.92</v>
      </c>
      <c r="E14" s="5">
        <v>8996.0499999999993</v>
      </c>
      <c r="F14" s="13">
        <v>6883.87</v>
      </c>
      <c r="G14" s="10">
        <f t="shared" si="0"/>
        <v>0.91</v>
      </c>
      <c r="H14" s="59">
        <f t="shared" si="1"/>
        <v>-8.9999999999999969E-2</v>
      </c>
      <c r="I14" s="3">
        <f t="shared" si="2"/>
        <v>140</v>
      </c>
      <c r="J14" s="59">
        <f t="shared" si="4"/>
        <v>-0.65</v>
      </c>
      <c r="K14" s="83">
        <v>34141.4</v>
      </c>
      <c r="L14" s="120">
        <f t="shared" si="5"/>
        <v>3.8</v>
      </c>
      <c r="M14" s="59">
        <f t="shared" si="6"/>
        <v>0.66</v>
      </c>
      <c r="N14" s="118">
        <v>36.700000000000003</v>
      </c>
      <c r="O14" s="60">
        <f t="shared" si="7"/>
        <v>245</v>
      </c>
      <c r="P14" s="59">
        <f t="shared" si="8"/>
        <v>1.68</v>
      </c>
      <c r="Q14" s="65">
        <f t="shared" si="3"/>
        <v>-0.74</v>
      </c>
      <c r="R14" s="65">
        <f t="shared" si="9"/>
        <v>2.34</v>
      </c>
      <c r="S14" s="26">
        <f t="shared" si="10"/>
        <v>2</v>
      </c>
      <c r="T14" s="26">
        <f t="shared" si="11"/>
        <v>10</v>
      </c>
      <c r="U14" s="23">
        <f t="shared" si="12"/>
        <v>0</v>
      </c>
      <c r="V14" s="19">
        <f t="shared" si="13"/>
        <v>0</v>
      </c>
      <c r="W14" s="23">
        <f t="shared" si="14"/>
        <v>0</v>
      </c>
      <c r="X14" s="17" t="str">
        <f t="shared" si="15"/>
        <v>ВА</v>
      </c>
    </row>
    <row r="15" spans="1:25" ht="15" customHeight="1" outlineLevel="1" x14ac:dyDescent="0.25">
      <c r="B15" s="2">
        <v>4</v>
      </c>
      <c r="C15" s="34" t="s">
        <v>821</v>
      </c>
      <c r="D15" s="5">
        <v>5395.07</v>
      </c>
      <c r="E15" s="5">
        <v>5087.5</v>
      </c>
      <c r="F15" s="13">
        <v>1987.57</v>
      </c>
      <c r="G15" s="10">
        <f t="shared" si="0"/>
        <v>0.94</v>
      </c>
      <c r="H15" s="59">
        <f t="shared" si="1"/>
        <v>-6.0000000000000053E-2</v>
      </c>
      <c r="I15" s="3">
        <f t="shared" si="2"/>
        <v>71</v>
      </c>
      <c r="J15" s="59">
        <f t="shared" si="4"/>
        <v>0.17</v>
      </c>
      <c r="K15" s="83">
        <v>32525.9</v>
      </c>
      <c r="L15" s="120">
        <f t="shared" si="5"/>
        <v>6.4</v>
      </c>
      <c r="M15" s="59">
        <f t="shared" si="6"/>
        <v>0.42</v>
      </c>
      <c r="N15" s="118">
        <v>53.3</v>
      </c>
      <c r="O15" s="60">
        <f t="shared" si="7"/>
        <v>95</v>
      </c>
      <c r="P15" s="59">
        <f t="shared" si="8"/>
        <v>0.04</v>
      </c>
      <c r="Q15" s="65">
        <f t="shared" si="3"/>
        <v>0.10999999999999996</v>
      </c>
      <c r="R15" s="65">
        <f t="shared" si="9"/>
        <v>0.45999999999999996</v>
      </c>
      <c r="S15" s="26">
        <f t="shared" si="10"/>
        <v>1</v>
      </c>
      <c r="T15" s="26">
        <f t="shared" si="11"/>
        <v>10</v>
      </c>
      <c r="U15" s="23">
        <f t="shared" si="12"/>
        <v>0</v>
      </c>
      <c r="V15" s="19" t="str">
        <f t="shared" si="13"/>
        <v>АА</v>
      </c>
      <c r="W15" s="23">
        <f t="shared" si="14"/>
        <v>0</v>
      </c>
      <c r="X15" s="17">
        <f t="shared" si="15"/>
        <v>0</v>
      </c>
    </row>
    <row r="16" spans="1:25" ht="15" customHeight="1" outlineLevel="1" x14ac:dyDescent="0.25">
      <c r="B16" s="2">
        <v>5</v>
      </c>
      <c r="C16" s="34" t="s">
        <v>822</v>
      </c>
      <c r="D16" s="5">
        <v>3291.57</v>
      </c>
      <c r="E16" s="5">
        <v>3040.14</v>
      </c>
      <c r="F16" s="13">
        <v>1289.43</v>
      </c>
      <c r="G16" s="10">
        <f t="shared" si="0"/>
        <v>0.92</v>
      </c>
      <c r="H16" s="59">
        <f t="shared" si="1"/>
        <v>-7.999999999999996E-2</v>
      </c>
      <c r="I16" s="3">
        <f t="shared" si="2"/>
        <v>77</v>
      </c>
      <c r="J16" s="59">
        <f t="shared" si="4"/>
        <v>0.1</v>
      </c>
      <c r="K16" s="83">
        <v>22170.1</v>
      </c>
      <c r="L16" s="120">
        <f t="shared" si="5"/>
        <v>7.3</v>
      </c>
      <c r="M16" s="59">
        <f t="shared" si="6"/>
        <v>0.34</v>
      </c>
      <c r="N16" s="118">
        <v>17.899999999999999</v>
      </c>
      <c r="O16" s="60">
        <f t="shared" si="7"/>
        <v>170</v>
      </c>
      <c r="P16" s="59">
        <f t="shared" si="8"/>
        <v>0.86</v>
      </c>
      <c r="Q16" s="65">
        <f t="shared" si="3"/>
        <v>2.0000000000000046E-2</v>
      </c>
      <c r="R16" s="65">
        <f t="shared" si="9"/>
        <v>1.2</v>
      </c>
      <c r="S16" s="26">
        <f t="shared" si="10"/>
        <v>1</v>
      </c>
      <c r="T16" s="26">
        <f t="shared" si="11"/>
        <v>10</v>
      </c>
      <c r="U16" s="23">
        <f t="shared" si="12"/>
        <v>0</v>
      </c>
      <c r="V16" s="19" t="str">
        <f t="shared" si="13"/>
        <v>АА</v>
      </c>
      <c r="W16" s="23">
        <f t="shared" si="14"/>
        <v>0</v>
      </c>
      <c r="X16" s="17">
        <f t="shared" si="15"/>
        <v>0</v>
      </c>
    </row>
    <row r="17" spans="2:25" ht="15" customHeight="1" outlineLevel="1" x14ac:dyDescent="0.25">
      <c r="B17" s="2">
        <v>6</v>
      </c>
      <c r="C17" s="34" t="s">
        <v>823</v>
      </c>
      <c r="D17" s="5">
        <v>2940.84</v>
      </c>
      <c r="E17" s="5">
        <v>2212.5</v>
      </c>
      <c r="F17" s="13">
        <v>2435.34</v>
      </c>
      <c r="G17" s="10">
        <f t="shared" si="0"/>
        <v>0.75</v>
      </c>
      <c r="H17" s="59">
        <f t="shared" si="1"/>
        <v>-0.25</v>
      </c>
      <c r="I17" s="3">
        <f t="shared" si="2"/>
        <v>201</v>
      </c>
      <c r="J17" s="59">
        <f t="shared" si="4"/>
        <v>-1.36</v>
      </c>
      <c r="K17" s="83">
        <v>12375.1</v>
      </c>
      <c r="L17" s="120">
        <f t="shared" si="5"/>
        <v>5.6</v>
      </c>
      <c r="M17" s="59">
        <f t="shared" si="6"/>
        <v>0.5</v>
      </c>
      <c r="N17" s="118">
        <v>15.5</v>
      </c>
      <c r="O17" s="60">
        <f t="shared" si="7"/>
        <v>143</v>
      </c>
      <c r="P17" s="59">
        <f t="shared" si="8"/>
        <v>0.56000000000000005</v>
      </c>
      <c r="Q17" s="65">
        <f t="shared" si="3"/>
        <v>-1.61</v>
      </c>
      <c r="R17" s="65">
        <f t="shared" si="9"/>
        <v>1.06</v>
      </c>
      <c r="S17" s="26">
        <f t="shared" si="10"/>
        <v>2</v>
      </c>
      <c r="T17" s="26">
        <f t="shared" si="11"/>
        <v>10</v>
      </c>
      <c r="U17" s="23">
        <f t="shared" si="12"/>
        <v>0</v>
      </c>
      <c r="V17" s="19">
        <f t="shared" si="13"/>
        <v>0</v>
      </c>
      <c r="W17" s="23">
        <f t="shared" si="14"/>
        <v>0</v>
      </c>
      <c r="X17" s="17" t="str">
        <f t="shared" si="15"/>
        <v>ВА</v>
      </c>
      <c r="Y17" s="1"/>
    </row>
    <row r="18" spans="2:25" ht="15" customHeight="1" outlineLevel="1" x14ac:dyDescent="0.25">
      <c r="B18" s="2">
        <v>7</v>
      </c>
      <c r="C18" s="34" t="s">
        <v>824</v>
      </c>
      <c r="D18" s="5">
        <v>6692.94</v>
      </c>
      <c r="E18" s="5">
        <v>6435.72</v>
      </c>
      <c r="F18" s="13">
        <v>3947.22</v>
      </c>
      <c r="G18" s="10">
        <f t="shared" si="0"/>
        <v>0.96</v>
      </c>
      <c r="H18" s="59">
        <f t="shared" si="1"/>
        <v>-4.0000000000000036E-2</v>
      </c>
      <c r="I18" s="3">
        <f t="shared" si="2"/>
        <v>112</v>
      </c>
      <c r="J18" s="59">
        <f t="shared" si="4"/>
        <v>-0.32</v>
      </c>
      <c r="K18" s="83">
        <v>19410.5</v>
      </c>
      <c r="L18" s="120">
        <f t="shared" si="5"/>
        <v>3</v>
      </c>
      <c r="M18" s="59">
        <f t="shared" si="6"/>
        <v>0.73</v>
      </c>
      <c r="N18" s="118">
        <v>19.399999999999999</v>
      </c>
      <c r="O18" s="60">
        <f t="shared" si="7"/>
        <v>332</v>
      </c>
      <c r="P18" s="59">
        <f t="shared" si="8"/>
        <v>2.63</v>
      </c>
      <c r="Q18" s="65">
        <f t="shared" si="3"/>
        <v>-0.36000000000000004</v>
      </c>
      <c r="R18" s="65">
        <f t="shared" si="9"/>
        <v>3.36</v>
      </c>
      <c r="S18" s="26">
        <f t="shared" si="10"/>
        <v>2</v>
      </c>
      <c r="T18" s="26">
        <f t="shared" si="11"/>
        <v>10</v>
      </c>
      <c r="U18" s="23">
        <f t="shared" si="12"/>
        <v>0</v>
      </c>
      <c r="V18" s="19">
        <f t="shared" si="13"/>
        <v>0</v>
      </c>
      <c r="W18" s="23">
        <f t="shared" si="14"/>
        <v>0</v>
      </c>
      <c r="X18" s="17" t="str">
        <f t="shared" si="15"/>
        <v>ВА</v>
      </c>
      <c r="Y18" s="1"/>
    </row>
    <row r="19" spans="2:25" ht="15" customHeight="1" outlineLevel="1" x14ac:dyDescent="0.25">
      <c r="B19" s="2">
        <v>8</v>
      </c>
      <c r="C19" s="34" t="s">
        <v>825</v>
      </c>
      <c r="D19" s="5">
        <v>2170.9299999999998</v>
      </c>
      <c r="E19" s="5">
        <v>2086.8000000000002</v>
      </c>
      <c r="F19" s="13">
        <v>633.12</v>
      </c>
      <c r="G19" s="10">
        <f t="shared" si="0"/>
        <v>0.96</v>
      </c>
      <c r="H19" s="59">
        <f t="shared" si="1"/>
        <v>-4.0000000000000036E-2</v>
      </c>
      <c r="I19" s="3">
        <f t="shared" si="2"/>
        <v>55</v>
      </c>
      <c r="J19" s="59">
        <f t="shared" si="4"/>
        <v>0.35</v>
      </c>
      <c r="K19" s="83">
        <v>17386.5</v>
      </c>
      <c r="L19" s="120">
        <f t="shared" si="5"/>
        <v>8.3000000000000007</v>
      </c>
      <c r="M19" s="59">
        <f t="shared" si="6"/>
        <v>0.25</v>
      </c>
      <c r="N19" s="118">
        <v>17.7</v>
      </c>
      <c r="O19" s="60">
        <f t="shared" si="7"/>
        <v>118</v>
      </c>
      <c r="P19" s="59">
        <f t="shared" si="8"/>
        <v>0.28999999999999998</v>
      </c>
      <c r="Q19" s="65">
        <f t="shared" si="3"/>
        <v>0.30999999999999994</v>
      </c>
      <c r="R19" s="65">
        <f t="shared" si="9"/>
        <v>0.54</v>
      </c>
      <c r="S19" s="26">
        <f t="shared" si="10"/>
        <v>1</v>
      </c>
      <c r="T19" s="26">
        <f t="shared" si="11"/>
        <v>10</v>
      </c>
      <c r="U19" s="23">
        <f t="shared" si="12"/>
        <v>0</v>
      </c>
      <c r="V19" s="19" t="str">
        <f t="shared" si="13"/>
        <v>АА</v>
      </c>
      <c r="W19" s="23">
        <f t="shared" si="14"/>
        <v>0</v>
      </c>
      <c r="X19" s="17">
        <f t="shared" si="15"/>
        <v>0</v>
      </c>
      <c r="Y19" s="1"/>
    </row>
    <row r="20" spans="2:25" ht="15" customHeight="1" outlineLevel="1" x14ac:dyDescent="0.25">
      <c r="B20" s="2">
        <v>9</v>
      </c>
      <c r="C20" s="34" t="s">
        <v>826</v>
      </c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65">
        <f t="shared" si="3"/>
        <v>0</v>
      </c>
      <c r="R20" s="65">
        <f t="shared" si="9"/>
        <v>0</v>
      </c>
      <c r="S20" s="26">
        <f t="shared" si="10"/>
        <v>1</v>
      </c>
      <c r="T20" s="26">
        <f t="shared" si="11"/>
        <v>10</v>
      </c>
      <c r="U20" s="23">
        <f t="shared" si="12"/>
        <v>0</v>
      </c>
      <c r="V20" s="19" t="str">
        <f t="shared" si="13"/>
        <v>АА</v>
      </c>
      <c r="W20" s="23">
        <f t="shared" si="14"/>
        <v>0</v>
      </c>
      <c r="X20" s="17">
        <f t="shared" si="15"/>
        <v>0</v>
      </c>
      <c r="Y20" s="1"/>
    </row>
    <row r="21" spans="2:25" ht="15" customHeight="1" outlineLevel="1" x14ac:dyDescent="0.25">
      <c r="B21" s="2">
        <v>10</v>
      </c>
      <c r="C21" s="34" t="s">
        <v>827</v>
      </c>
      <c r="D21" s="5">
        <v>5477.24</v>
      </c>
      <c r="E21" s="5">
        <v>5020.38</v>
      </c>
      <c r="F21" s="13">
        <v>4876.87</v>
      </c>
      <c r="G21" s="10">
        <f t="shared" si="0"/>
        <v>0.92</v>
      </c>
      <c r="H21" s="59">
        <f t="shared" si="1"/>
        <v>-7.999999999999996E-2</v>
      </c>
      <c r="I21" s="3">
        <f t="shared" si="2"/>
        <v>177</v>
      </c>
      <c r="J21" s="59">
        <f t="shared" si="4"/>
        <v>-1.08</v>
      </c>
      <c r="K21" s="83">
        <v>53098.9</v>
      </c>
      <c r="L21" s="120">
        <f t="shared" si="5"/>
        <v>10.6</v>
      </c>
      <c r="M21" s="59">
        <f t="shared" si="6"/>
        <v>0.05</v>
      </c>
      <c r="N21" s="118">
        <v>24.7</v>
      </c>
      <c r="O21" s="60">
        <f t="shared" si="7"/>
        <v>203</v>
      </c>
      <c r="P21" s="59">
        <f t="shared" si="8"/>
        <v>1.22</v>
      </c>
      <c r="Q21" s="65">
        <f t="shared" si="3"/>
        <v>-1.1600000000000001</v>
      </c>
      <c r="R21" s="65">
        <f t="shared" si="9"/>
        <v>1.27</v>
      </c>
      <c r="S21" s="26">
        <f t="shared" si="10"/>
        <v>2</v>
      </c>
      <c r="T21" s="26">
        <f t="shared" si="11"/>
        <v>10</v>
      </c>
      <c r="U21" s="23">
        <f t="shared" si="12"/>
        <v>0</v>
      </c>
      <c r="V21" s="19">
        <f t="shared" si="13"/>
        <v>0</v>
      </c>
      <c r="W21" s="23">
        <f t="shared" si="14"/>
        <v>0</v>
      </c>
      <c r="X21" s="17" t="str">
        <f t="shared" si="15"/>
        <v>ВА</v>
      </c>
      <c r="Y21" s="1"/>
    </row>
    <row r="22" spans="2:25" ht="15" customHeight="1" outlineLevel="1" x14ac:dyDescent="0.25">
      <c r="B22" s="2">
        <v>11</v>
      </c>
      <c r="C22" s="34" t="s">
        <v>828</v>
      </c>
      <c r="D22" s="5">
        <v>2968.6</v>
      </c>
      <c r="E22" s="5">
        <v>2688.99</v>
      </c>
      <c r="F22" s="13">
        <v>1836.61</v>
      </c>
      <c r="G22" s="10">
        <f t="shared" si="0"/>
        <v>0.91</v>
      </c>
      <c r="H22" s="59">
        <f t="shared" si="1"/>
        <v>-8.9999999999999969E-2</v>
      </c>
      <c r="I22" s="3">
        <f t="shared" si="2"/>
        <v>125</v>
      </c>
      <c r="J22" s="59">
        <f t="shared" si="4"/>
        <v>-0.47</v>
      </c>
      <c r="K22" s="83">
        <v>15979.3</v>
      </c>
      <c r="L22" s="120">
        <f t="shared" si="5"/>
        <v>5.9</v>
      </c>
      <c r="M22" s="59">
        <f t="shared" si="6"/>
        <v>0.47</v>
      </c>
      <c r="N22" s="118">
        <v>23.5</v>
      </c>
      <c r="O22" s="60">
        <f t="shared" si="7"/>
        <v>114</v>
      </c>
      <c r="P22" s="59">
        <f t="shared" si="8"/>
        <v>0.25</v>
      </c>
      <c r="Q22" s="65">
        <f t="shared" si="3"/>
        <v>-0.55999999999999994</v>
      </c>
      <c r="R22" s="65">
        <f t="shared" si="9"/>
        <v>0.72</v>
      </c>
      <c r="S22" s="26">
        <f t="shared" si="10"/>
        <v>2</v>
      </c>
      <c r="T22" s="26">
        <f t="shared" si="11"/>
        <v>10</v>
      </c>
      <c r="U22" s="23">
        <f t="shared" si="12"/>
        <v>0</v>
      </c>
      <c r="V22" s="19">
        <f t="shared" si="13"/>
        <v>0</v>
      </c>
      <c r="W22" s="23">
        <f t="shared" si="14"/>
        <v>0</v>
      </c>
      <c r="X22" s="17" t="str">
        <f t="shared" si="15"/>
        <v>ВА</v>
      </c>
      <c r="Y22" s="1"/>
    </row>
    <row r="23" spans="2:25" ht="15" customHeight="1" outlineLevel="1" x14ac:dyDescent="0.25">
      <c r="B23" s="2">
        <v>12</v>
      </c>
      <c r="C23" s="34" t="s">
        <v>829</v>
      </c>
      <c r="D23" s="5">
        <v>2337.63</v>
      </c>
      <c r="E23" s="5">
        <v>1916.01</v>
      </c>
      <c r="F23" s="13">
        <v>859.61</v>
      </c>
      <c r="G23" s="10">
        <f t="shared" si="0"/>
        <v>0.82</v>
      </c>
      <c r="H23" s="59">
        <f t="shared" si="1"/>
        <v>-0.18000000000000005</v>
      </c>
      <c r="I23" s="3">
        <f t="shared" si="2"/>
        <v>82</v>
      </c>
      <c r="J23" s="59">
        <f t="shared" si="4"/>
        <v>0.04</v>
      </c>
      <c r="K23" s="83">
        <v>15593.7</v>
      </c>
      <c r="L23" s="120">
        <f t="shared" si="5"/>
        <v>8.1</v>
      </c>
      <c r="M23" s="59">
        <f t="shared" si="6"/>
        <v>0.27</v>
      </c>
      <c r="N23" s="118">
        <v>31.3</v>
      </c>
      <c r="O23" s="60">
        <f t="shared" si="7"/>
        <v>61</v>
      </c>
      <c r="P23" s="59">
        <f t="shared" si="8"/>
        <v>-0.33</v>
      </c>
      <c r="Q23" s="65">
        <f t="shared" si="3"/>
        <v>-0.14000000000000004</v>
      </c>
      <c r="R23" s="65">
        <f t="shared" si="9"/>
        <v>-0.06</v>
      </c>
      <c r="S23" s="26">
        <f t="shared" si="10"/>
        <v>2</v>
      </c>
      <c r="T23" s="26">
        <f t="shared" si="11"/>
        <v>20</v>
      </c>
      <c r="U23" s="23">
        <f t="shared" si="12"/>
        <v>0</v>
      </c>
      <c r="V23" s="19">
        <f t="shared" si="13"/>
        <v>0</v>
      </c>
      <c r="W23" s="23" t="str">
        <f t="shared" si="14"/>
        <v>ВВ</v>
      </c>
      <c r="X23" s="17">
        <f t="shared" si="15"/>
        <v>0</v>
      </c>
      <c r="Y23" s="1"/>
    </row>
    <row r="24" spans="2:25" ht="15" customHeight="1" outlineLevel="1" x14ac:dyDescent="0.25">
      <c r="B24" s="2">
        <v>13</v>
      </c>
      <c r="C24" s="34" t="s">
        <v>830</v>
      </c>
      <c r="D24" s="5">
        <v>5183.51</v>
      </c>
      <c r="E24" s="5">
        <v>4890.54</v>
      </c>
      <c r="F24" s="13">
        <v>4566.9799999999996</v>
      </c>
      <c r="G24" s="10">
        <f t="shared" si="0"/>
        <v>0.94</v>
      </c>
      <c r="H24" s="59">
        <f t="shared" si="1"/>
        <v>-6.0000000000000053E-2</v>
      </c>
      <c r="I24" s="3">
        <f t="shared" si="2"/>
        <v>170</v>
      </c>
      <c r="J24" s="59">
        <f t="shared" si="4"/>
        <v>-1</v>
      </c>
      <c r="K24" s="83">
        <v>24473.9</v>
      </c>
      <c r="L24" s="120">
        <f t="shared" si="5"/>
        <v>5</v>
      </c>
      <c r="M24" s="59">
        <f t="shared" si="6"/>
        <v>0.55000000000000004</v>
      </c>
      <c r="N24" s="118">
        <v>24.2</v>
      </c>
      <c r="O24" s="60">
        <f t="shared" si="7"/>
        <v>202</v>
      </c>
      <c r="P24" s="59">
        <f t="shared" si="8"/>
        <v>1.21</v>
      </c>
      <c r="Q24" s="65">
        <f t="shared" si="3"/>
        <v>-1.06</v>
      </c>
      <c r="R24" s="65">
        <f t="shared" si="9"/>
        <v>1.76</v>
      </c>
      <c r="S24" s="26">
        <f t="shared" si="10"/>
        <v>2</v>
      </c>
      <c r="T24" s="26">
        <f t="shared" si="11"/>
        <v>10</v>
      </c>
      <c r="U24" s="23">
        <f t="shared" si="12"/>
        <v>0</v>
      </c>
      <c r="V24" s="19">
        <f t="shared" si="13"/>
        <v>0</v>
      </c>
      <c r="W24" s="23">
        <f t="shared" si="14"/>
        <v>0</v>
      </c>
      <c r="X24" s="17" t="str">
        <f t="shared" si="15"/>
        <v>ВА</v>
      </c>
      <c r="Y24" s="1"/>
    </row>
    <row r="25" spans="2:25" ht="15" customHeight="1" outlineLevel="1" x14ac:dyDescent="0.25">
      <c r="B25" s="2">
        <v>14</v>
      </c>
      <c r="C25" s="34" t="s">
        <v>831</v>
      </c>
      <c r="D25" s="5">
        <v>3169.01</v>
      </c>
      <c r="E25" s="5">
        <v>2866.75</v>
      </c>
      <c r="F25" s="13">
        <v>1418.26</v>
      </c>
      <c r="G25" s="10">
        <f t="shared" si="0"/>
        <v>0.9</v>
      </c>
      <c r="H25" s="59">
        <f t="shared" si="1"/>
        <v>-9.9999999999999978E-2</v>
      </c>
      <c r="I25" s="3">
        <f t="shared" si="2"/>
        <v>90</v>
      </c>
      <c r="J25" s="59">
        <f t="shared" si="4"/>
        <v>-0.06</v>
      </c>
      <c r="K25" s="83">
        <v>17785.2</v>
      </c>
      <c r="L25" s="120">
        <f t="shared" si="5"/>
        <v>6.2</v>
      </c>
      <c r="M25" s="59">
        <f t="shared" si="6"/>
        <v>0.44</v>
      </c>
      <c r="N25" s="118">
        <v>28.4</v>
      </c>
      <c r="O25" s="60">
        <f t="shared" si="7"/>
        <v>101</v>
      </c>
      <c r="P25" s="59">
        <f t="shared" si="8"/>
        <v>0.1</v>
      </c>
      <c r="Q25" s="65">
        <f t="shared" si="3"/>
        <v>-0.15999999999999998</v>
      </c>
      <c r="R25" s="65">
        <f t="shared" si="9"/>
        <v>0.54</v>
      </c>
      <c r="S25" s="26">
        <f t="shared" si="10"/>
        <v>2</v>
      </c>
      <c r="T25" s="26">
        <f t="shared" si="11"/>
        <v>10</v>
      </c>
      <c r="U25" s="23">
        <f t="shared" si="12"/>
        <v>0</v>
      </c>
      <c r="V25" s="19">
        <f t="shared" si="13"/>
        <v>0</v>
      </c>
      <c r="W25" s="23">
        <f t="shared" si="14"/>
        <v>0</v>
      </c>
      <c r="X25" s="17" t="str">
        <f t="shared" si="15"/>
        <v>ВА</v>
      </c>
      <c r="Y25" s="1"/>
    </row>
    <row r="26" spans="2:25" ht="15" customHeight="1" outlineLevel="1" x14ac:dyDescent="0.25">
      <c r="B26" s="2">
        <v>15</v>
      </c>
      <c r="C26" s="34" t="s">
        <v>832</v>
      </c>
      <c r="D26" s="5">
        <v>7030.79</v>
      </c>
      <c r="E26" s="5">
        <v>6179.59</v>
      </c>
      <c r="F26" s="13">
        <v>6626.21</v>
      </c>
      <c r="G26" s="10">
        <f t="shared" si="0"/>
        <v>0.88</v>
      </c>
      <c r="H26" s="59">
        <f t="shared" si="1"/>
        <v>-0.12</v>
      </c>
      <c r="I26" s="3">
        <f t="shared" si="2"/>
        <v>196</v>
      </c>
      <c r="J26" s="59">
        <f t="shared" si="4"/>
        <v>-1.3</v>
      </c>
      <c r="K26" s="83">
        <v>24727.9</v>
      </c>
      <c r="L26" s="120">
        <f t="shared" si="5"/>
        <v>4</v>
      </c>
      <c r="M26" s="59">
        <f t="shared" si="6"/>
        <v>0.64</v>
      </c>
      <c r="N26" s="118">
        <v>29</v>
      </c>
      <c r="O26" s="60">
        <f t="shared" si="7"/>
        <v>213</v>
      </c>
      <c r="P26" s="59">
        <f t="shared" si="8"/>
        <v>1.33</v>
      </c>
      <c r="Q26" s="65">
        <f t="shared" si="3"/>
        <v>-1.42</v>
      </c>
      <c r="R26" s="65">
        <f t="shared" si="9"/>
        <v>1.9700000000000002</v>
      </c>
      <c r="S26" s="26">
        <f t="shared" si="10"/>
        <v>2</v>
      </c>
      <c r="T26" s="26">
        <f t="shared" si="11"/>
        <v>10</v>
      </c>
      <c r="U26" s="23">
        <f t="shared" si="12"/>
        <v>0</v>
      </c>
      <c r="V26" s="19">
        <f t="shared" si="13"/>
        <v>0</v>
      </c>
      <c r="W26" s="23">
        <f t="shared" si="14"/>
        <v>0</v>
      </c>
      <c r="X26" s="17" t="str">
        <f t="shared" si="15"/>
        <v>ВА</v>
      </c>
      <c r="Y26" s="1"/>
    </row>
    <row r="27" spans="2:25" ht="15" customHeight="1" outlineLevel="1" x14ac:dyDescent="0.25">
      <c r="B27" s="2">
        <v>16</v>
      </c>
      <c r="C27" s="34" t="s">
        <v>833</v>
      </c>
      <c r="D27" s="5">
        <v>5282.63</v>
      </c>
      <c r="E27" s="5">
        <v>4722.41</v>
      </c>
      <c r="F27" s="13">
        <v>2158.2199999999998</v>
      </c>
      <c r="G27" s="10">
        <f t="shared" si="0"/>
        <v>0.89</v>
      </c>
      <c r="H27" s="59">
        <f t="shared" si="1"/>
        <v>-0.10999999999999999</v>
      </c>
      <c r="I27" s="3">
        <f t="shared" si="2"/>
        <v>83</v>
      </c>
      <c r="J27" s="59">
        <f t="shared" si="4"/>
        <v>0.02</v>
      </c>
      <c r="K27" s="83">
        <v>23350.799999999999</v>
      </c>
      <c r="L27" s="120">
        <f t="shared" si="5"/>
        <v>4.9000000000000004</v>
      </c>
      <c r="M27" s="59">
        <f t="shared" si="6"/>
        <v>0.56000000000000005</v>
      </c>
      <c r="N27" s="118">
        <v>14.9</v>
      </c>
      <c r="O27" s="60">
        <f t="shared" si="7"/>
        <v>317</v>
      </c>
      <c r="P27" s="59">
        <f t="shared" si="8"/>
        <v>2.46</v>
      </c>
      <c r="Q27" s="65">
        <f t="shared" si="3"/>
        <v>-8.9999999999999983E-2</v>
      </c>
      <c r="R27" s="65">
        <f t="shared" si="9"/>
        <v>3.02</v>
      </c>
      <c r="S27" s="26">
        <f t="shared" si="10"/>
        <v>2</v>
      </c>
      <c r="T27" s="26">
        <f t="shared" si="11"/>
        <v>10</v>
      </c>
      <c r="U27" s="23">
        <f t="shared" si="12"/>
        <v>0</v>
      </c>
      <c r="V27" s="19">
        <f t="shared" si="13"/>
        <v>0</v>
      </c>
      <c r="W27" s="23">
        <f t="shared" si="14"/>
        <v>0</v>
      </c>
      <c r="X27" s="17" t="str">
        <f t="shared" si="15"/>
        <v>ВА</v>
      </c>
      <c r="Y27" s="1"/>
    </row>
    <row r="28" spans="2:25" ht="15" customHeight="1" outlineLevel="1" x14ac:dyDescent="0.25">
      <c r="B28" s="2">
        <v>17</v>
      </c>
      <c r="C28" s="34" t="s">
        <v>834</v>
      </c>
      <c r="D28" s="5">
        <v>2994.22</v>
      </c>
      <c r="E28" s="5">
        <v>2620.64</v>
      </c>
      <c r="F28" s="13">
        <v>1300.58</v>
      </c>
      <c r="G28" s="10">
        <f t="shared" si="0"/>
        <v>0.88</v>
      </c>
      <c r="H28" s="59">
        <f t="shared" si="1"/>
        <v>-0.12</v>
      </c>
      <c r="I28" s="3">
        <f t="shared" si="2"/>
        <v>91</v>
      </c>
      <c r="J28" s="59">
        <f t="shared" si="4"/>
        <v>-7.0000000000000007E-2</v>
      </c>
      <c r="K28" s="83">
        <v>12180.3</v>
      </c>
      <c r="L28" s="120">
        <f t="shared" si="5"/>
        <v>4.5999999999999996</v>
      </c>
      <c r="M28" s="59">
        <f t="shared" si="6"/>
        <v>0.59</v>
      </c>
      <c r="N28" s="118">
        <v>11.7</v>
      </c>
      <c r="O28" s="60">
        <f t="shared" si="7"/>
        <v>224</v>
      </c>
      <c r="P28" s="59">
        <f t="shared" si="8"/>
        <v>1.45</v>
      </c>
      <c r="Q28" s="65">
        <f t="shared" si="3"/>
        <v>-0.19</v>
      </c>
      <c r="R28" s="65">
        <f t="shared" si="9"/>
        <v>2.04</v>
      </c>
      <c r="S28" s="26">
        <f t="shared" si="10"/>
        <v>2</v>
      </c>
      <c r="T28" s="26">
        <f t="shared" si="11"/>
        <v>10</v>
      </c>
      <c r="U28" s="23">
        <f t="shared" si="12"/>
        <v>0</v>
      </c>
      <c r="V28" s="19">
        <f t="shared" si="13"/>
        <v>0</v>
      </c>
      <c r="W28" s="23">
        <f t="shared" si="14"/>
        <v>0</v>
      </c>
      <c r="X28" s="17" t="str">
        <f t="shared" si="15"/>
        <v>ВА</v>
      </c>
      <c r="Y28" s="1"/>
    </row>
    <row r="29" spans="2:25" ht="15" customHeight="1" outlineLevel="1" x14ac:dyDescent="0.25">
      <c r="B29" s="2">
        <v>18</v>
      </c>
      <c r="C29" s="34" t="s">
        <v>835</v>
      </c>
      <c r="D29" s="5">
        <v>3133.09</v>
      </c>
      <c r="E29" s="5">
        <v>2865.26</v>
      </c>
      <c r="F29" s="13">
        <v>1230.8399999999999</v>
      </c>
      <c r="G29" s="10">
        <f t="shared" si="0"/>
        <v>0.91</v>
      </c>
      <c r="H29" s="59">
        <f t="shared" si="1"/>
        <v>-8.9999999999999969E-2</v>
      </c>
      <c r="I29" s="3">
        <f t="shared" si="2"/>
        <v>78</v>
      </c>
      <c r="J29" s="59">
        <f t="shared" si="4"/>
        <v>0.08</v>
      </c>
      <c r="K29" s="83">
        <v>13759.4</v>
      </c>
      <c r="L29" s="120">
        <f t="shared" si="5"/>
        <v>4.8</v>
      </c>
      <c r="M29" s="59">
        <f t="shared" si="6"/>
        <v>0.56999999999999995</v>
      </c>
      <c r="N29" s="118">
        <v>15.8</v>
      </c>
      <c r="O29" s="60">
        <f t="shared" si="7"/>
        <v>181</v>
      </c>
      <c r="P29" s="59">
        <f t="shared" si="8"/>
        <v>0.98</v>
      </c>
      <c r="Q29" s="65">
        <f t="shared" si="3"/>
        <v>-9.9999999999999672E-3</v>
      </c>
      <c r="R29" s="65">
        <f t="shared" si="9"/>
        <v>1.5499999999999998</v>
      </c>
      <c r="S29" s="26">
        <f t="shared" si="10"/>
        <v>2</v>
      </c>
      <c r="T29" s="26">
        <f t="shared" si="11"/>
        <v>10</v>
      </c>
      <c r="U29" s="23">
        <f t="shared" si="12"/>
        <v>0</v>
      </c>
      <c r="V29" s="19">
        <f t="shared" si="13"/>
        <v>0</v>
      </c>
      <c r="W29" s="23">
        <f t="shared" si="14"/>
        <v>0</v>
      </c>
      <c r="X29" s="17" t="str">
        <f t="shared" si="15"/>
        <v>ВА</v>
      </c>
      <c r="Y29" s="1"/>
    </row>
    <row r="30" spans="2:25" ht="15" customHeight="1" outlineLevel="1" x14ac:dyDescent="0.25">
      <c r="B30" s="2">
        <v>19</v>
      </c>
      <c r="C30" s="34" t="s">
        <v>836</v>
      </c>
      <c r="D30" s="5">
        <v>2442.88</v>
      </c>
      <c r="E30" s="5">
        <v>2307.63</v>
      </c>
      <c r="F30" s="13">
        <v>651.25</v>
      </c>
      <c r="G30" s="10">
        <f t="shared" si="0"/>
        <v>0.94</v>
      </c>
      <c r="H30" s="59">
        <f t="shared" si="1"/>
        <v>-6.0000000000000053E-2</v>
      </c>
      <c r="I30" s="3">
        <f t="shared" si="2"/>
        <v>52</v>
      </c>
      <c r="J30" s="59">
        <f t="shared" si="4"/>
        <v>0.39</v>
      </c>
      <c r="K30" s="83">
        <v>14141.6</v>
      </c>
      <c r="L30" s="120">
        <f t="shared" si="5"/>
        <v>6.1</v>
      </c>
      <c r="M30" s="59">
        <f t="shared" si="6"/>
        <v>0.45</v>
      </c>
      <c r="N30" s="118">
        <v>29.3</v>
      </c>
      <c r="O30" s="60">
        <f t="shared" si="7"/>
        <v>79</v>
      </c>
      <c r="P30" s="59">
        <f t="shared" si="8"/>
        <v>-0.14000000000000001</v>
      </c>
      <c r="Q30" s="65">
        <f t="shared" si="3"/>
        <v>0.32999999999999996</v>
      </c>
      <c r="R30" s="65">
        <f t="shared" si="9"/>
        <v>0.31</v>
      </c>
      <c r="S30" s="26">
        <f t="shared" si="10"/>
        <v>1</v>
      </c>
      <c r="T30" s="26">
        <f t="shared" si="11"/>
        <v>10</v>
      </c>
      <c r="U30" s="23">
        <f t="shared" si="12"/>
        <v>0</v>
      </c>
      <c r="V30" s="19" t="str">
        <f t="shared" si="13"/>
        <v>АА</v>
      </c>
      <c r="W30" s="23">
        <f t="shared" si="14"/>
        <v>0</v>
      </c>
      <c r="X30" s="17">
        <f t="shared" si="15"/>
        <v>0</v>
      </c>
      <c r="Y30" s="1"/>
    </row>
    <row r="31" spans="2:25" ht="15" customHeight="1" outlineLevel="1" x14ac:dyDescent="0.25">
      <c r="B31" s="2">
        <v>20</v>
      </c>
      <c r="C31" s="34" t="s">
        <v>837</v>
      </c>
      <c r="D31" s="5">
        <v>9234.81</v>
      </c>
      <c r="E31" s="5">
        <v>8354.41</v>
      </c>
      <c r="F31" s="13">
        <v>5695.4</v>
      </c>
      <c r="G31" s="10">
        <f t="shared" si="0"/>
        <v>0.9</v>
      </c>
      <c r="H31" s="59">
        <f t="shared" si="1"/>
        <v>-9.9999999999999978E-2</v>
      </c>
      <c r="I31" s="3">
        <f t="shared" si="2"/>
        <v>124</v>
      </c>
      <c r="J31" s="59">
        <f t="shared" si="4"/>
        <v>-0.46</v>
      </c>
      <c r="K31" s="83">
        <v>46881.9</v>
      </c>
      <c r="L31" s="120">
        <f t="shared" si="5"/>
        <v>5.6</v>
      </c>
      <c r="M31" s="59">
        <f t="shared" si="6"/>
        <v>0.5</v>
      </c>
      <c r="N31" s="118">
        <v>26.4</v>
      </c>
      <c r="O31" s="60">
        <f t="shared" si="7"/>
        <v>316</v>
      </c>
      <c r="P31" s="59">
        <f>ROUND(O31/$O$11-100%,2)</f>
        <v>2.4500000000000002</v>
      </c>
      <c r="Q31" s="65">
        <f t="shared" si="3"/>
        <v>-0.56000000000000005</v>
      </c>
      <c r="R31" s="65">
        <f>M31+P31</f>
        <v>2.95</v>
      </c>
      <c r="S31" s="26">
        <f t="shared" si="10"/>
        <v>2</v>
      </c>
      <c r="T31" s="26">
        <f t="shared" si="11"/>
        <v>10</v>
      </c>
      <c r="U31" s="23">
        <f t="shared" si="12"/>
        <v>0</v>
      </c>
      <c r="V31" s="19">
        <f t="shared" si="13"/>
        <v>0</v>
      </c>
      <c r="W31" s="23">
        <f t="shared" si="14"/>
        <v>0</v>
      </c>
      <c r="X31" s="17" t="str">
        <f t="shared" si="15"/>
        <v>ВА</v>
      </c>
      <c r="Y31" s="1"/>
    </row>
    <row r="32" spans="2:25" ht="15" customHeight="1" outlineLevel="1" x14ac:dyDescent="0.25">
      <c r="B32" s="2">
        <v>21</v>
      </c>
      <c r="C32" s="34" t="s">
        <v>838</v>
      </c>
      <c r="D32" s="5">
        <v>2798.84</v>
      </c>
      <c r="E32" s="5">
        <v>2707.75</v>
      </c>
      <c r="F32" s="13">
        <v>1053.0899999999999</v>
      </c>
      <c r="G32" s="10">
        <f t="shared" si="0"/>
        <v>0.97</v>
      </c>
      <c r="H32" s="59">
        <f t="shared" si="1"/>
        <v>-3.0000000000000027E-2</v>
      </c>
      <c r="I32" s="3">
        <f t="shared" si="2"/>
        <v>71</v>
      </c>
      <c r="J32" s="59">
        <f t="shared" si="4"/>
        <v>0.17</v>
      </c>
      <c r="K32" s="83">
        <v>19208.5</v>
      </c>
      <c r="L32" s="120">
        <f t="shared" si="5"/>
        <v>7.1</v>
      </c>
      <c r="M32" s="59">
        <f t="shared" si="6"/>
        <v>0.36</v>
      </c>
      <c r="N32" s="118">
        <v>18.100000000000001</v>
      </c>
      <c r="O32" s="60">
        <f t="shared" si="7"/>
        <v>150</v>
      </c>
      <c r="P32" s="59">
        <f t="shared" si="8"/>
        <v>0.64</v>
      </c>
      <c r="Q32" s="65">
        <f t="shared" si="3"/>
        <v>0.13999999999999999</v>
      </c>
      <c r="R32" s="65">
        <f t="shared" ref="R32:R35" si="16">M32+P32</f>
        <v>1</v>
      </c>
      <c r="S32" s="26">
        <f t="shared" si="10"/>
        <v>1</v>
      </c>
      <c r="T32" s="26">
        <f t="shared" si="11"/>
        <v>10</v>
      </c>
      <c r="U32" s="23">
        <f t="shared" si="12"/>
        <v>0</v>
      </c>
      <c r="V32" s="19" t="str">
        <f t="shared" si="13"/>
        <v>АА</v>
      </c>
      <c r="W32" s="23">
        <f t="shared" si="14"/>
        <v>0</v>
      </c>
      <c r="X32" s="17">
        <f t="shared" si="15"/>
        <v>0</v>
      </c>
      <c r="Y32" s="1"/>
    </row>
    <row r="33" spans="1:26" ht="15" customHeight="1" outlineLevel="1" x14ac:dyDescent="0.25">
      <c r="B33" s="2">
        <v>22</v>
      </c>
      <c r="C33" s="34" t="s">
        <v>839</v>
      </c>
      <c r="D33" s="5">
        <v>4530.93</v>
      </c>
      <c r="E33" s="5">
        <v>4268.03</v>
      </c>
      <c r="F33" s="13">
        <v>1176.9100000000001</v>
      </c>
      <c r="G33" s="10">
        <f t="shared" si="0"/>
        <v>0.94</v>
      </c>
      <c r="H33" s="59">
        <f t="shared" si="1"/>
        <v>-6.0000000000000053E-2</v>
      </c>
      <c r="I33" s="3">
        <f t="shared" si="2"/>
        <v>50</v>
      </c>
      <c r="J33" s="59">
        <f t="shared" si="4"/>
        <v>0.41</v>
      </c>
      <c r="K33" s="83">
        <v>20787.7</v>
      </c>
      <c r="L33" s="120">
        <f t="shared" si="5"/>
        <v>4.9000000000000004</v>
      </c>
      <c r="M33" s="59">
        <f t="shared" si="6"/>
        <v>0.56000000000000005</v>
      </c>
      <c r="N33" s="118">
        <v>22.7</v>
      </c>
      <c r="O33" s="60">
        <f t="shared" si="7"/>
        <v>188</v>
      </c>
      <c r="P33" s="59">
        <f t="shared" si="8"/>
        <v>1.05</v>
      </c>
      <c r="Q33" s="65">
        <f t="shared" si="3"/>
        <v>0.34999999999999992</v>
      </c>
      <c r="R33" s="65">
        <f t="shared" si="16"/>
        <v>1.61</v>
      </c>
      <c r="S33" s="26">
        <f t="shared" si="10"/>
        <v>1</v>
      </c>
      <c r="T33" s="26">
        <f t="shared" si="11"/>
        <v>10</v>
      </c>
      <c r="U33" s="23">
        <f t="shared" si="12"/>
        <v>0</v>
      </c>
      <c r="V33" s="19" t="str">
        <f t="shared" si="13"/>
        <v>АА</v>
      </c>
      <c r="W33" s="23">
        <f t="shared" si="14"/>
        <v>0</v>
      </c>
      <c r="X33" s="17">
        <f t="shared" si="15"/>
        <v>0</v>
      </c>
    </row>
    <row r="34" spans="1:26" ht="15" customHeight="1" outlineLevel="1" x14ac:dyDescent="0.25">
      <c r="B34" s="2">
        <v>23</v>
      </c>
      <c r="C34" s="34" t="s">
        <v>840</v>
      </c>
      <c r="D34" s="5">
        <v>3528.49</v>
      </c>
      <c r="E34" s="5">
        <v>3271.91</v>
      </c>
      <c r="F34" s="13">
        <v>1830.57</v>
      </c>
      <c r="G34" s="10">
        <f t="shared" si="0"/>
        <v>0.93</v>
      </c>
      <c r="H34" s="59">
        <f t="shared" si="1"/>
        <v>-6.9999999999999951E-2</v>
      </c>
      <c r="I34" s="3">
        <f t="shared" si="2"/>
        <v>102</v>
      </c>
      <c r="J34" s="59">
        <f t="shared" si="4"/>
        <v>-0.2</v>
      </c>
      <c r="K34" s="83">
        <v>16824.5</v>
      </c>
      <c r="L34" s="120">
        <f t="shared" si="5"/>
        <v>5.0999999999999996</v>
      </c>
      <c r="M34" s="59">
        <f t="shared" si="6"/>
        <v>0.54</v>
      </c>
      <c r="N34" s="118">
        <v>19.5</v>
      </c>
      <c r="O34" s="60">
        <f t="shared" si="7"/>
        <v>168</v>
      </c>
      <c r="P34" s="59">
        <f t="shared" si="8"/>
        <v>0.84</v>
      </c>
      <c r="Q34" s="65">
        <f t="shared" si="3"/>
        <v>-0.26999999999999996</v>
      </c>
      <c r="R34" s="65">
        <f t="shared" si="16"/>
        <v>1.38</v>
      </c>
      <c r="S34" s="26">
        <f t="shared" si="10"/>
        <v>2</v>
      </c>
      <c r="T34" s="26">
        <f t="shared" si="11"/>
        <v>10</v>
      </c>
      <c r="U34" s="23">
        <f t="shared" si="12"/>
        <v>0</v>
      </c>
      <c r="V34" s="19">
        <f t="shared" si="13"/>
        <v>0</v>
      </c>
      <c r="W34" s="23">
        <f t="shared" si="14"/>
        <v>0</v>
      </c>
      <c r="X34" s="17" t="str">
        <f t="shared" si="15"/>
        <v>ВА</v>
      </c>
    </row>
    <row r="35" spans="1:26" ht="15" customHeight="1" outlineLevel="1" x14ac:dyDescent="0.25">
      <c r="B35" s="2">
        <v>24</v>
      </c>
      <c r="C35" s="34" t="s">
        <v>841</v>
      </c>
      <c r="D35" s="5">
        <v>1925.45</v>
      </c>
      <c r="E35" s="5">
        <v>1654.29</v>
      </c>
      <c r="F35" s="13">
        <v>747.16</v>
      </c>
      <c r="G35" s="10">
        <f t="shared" si="0"/>
        <v>0.86</v>
      </c>
      <c r="H35" s="59">
        <f t="shared" si="1"/>
        <v>-0.14000000000000001</v>
      </c>
      <c r="I35" s="3">
        <f t="shared" si="2"/>
        <v>82</v>
      </c>
      <c r="J35" s="59">
        <f t="shared" si="4"/>
        <v>0.04</v>
      </c>
      <c r="K35" s="83">
        <v>19682.8</v>
      </c>
      <c r="L35" s="120">
        <f t="shared" si="5"/>
        <v>11.9</v>
      </c>
      <c r="M35" s="59">
        <f t="shared" si="6"/>
        <v>-7.0000000000000007E-2</v>
      </c>
      <c r="N35" s="118">
        <v>25.5</v>
      </c>
      <c r="O35" s="60">
        <f t="shared" si="7"/>
        <v>65</v>
      </c>
      <c r="P35" s="59">
        <f t="shared" si="8"/>
        <v>-0.28999999999999998</v>
      </c>
      <c r="Q35" s="65">
        <f t="shared" si="3"/>
        <v>-0.1</v>
      </c>
      <c r="R35" s="65">
        <f t="shared" si="16"/>
        <v>-0.36</v>
      </c>
      <c r="S35" s="26">
        <f t="shared" si="10"/>
        <v>2</v>
      </c>
      <c r="T35" s="26">
        <f t="shared" si="11"/>
        <v>20</v>
      </c>
      <c r="U35" s="23">
        <f t="shared" si="12"/>
        <v>0</v>
      </c>
      <c r="V35" s="19">
        <f t="shared" si="13"/>
        <v>0</v>
      </c>
      <c r="W35" s="23" t="str">
        <f t="shared" si="14"/>
        <v>ВВ</v>
      </c>
      <c r="X35" s="17">
        <f t="shared" si="15"/>
        <v>0</v>
      </c>
    </row>
    <row r="36" spans="1:26" ht="15" customHeight="1" outlineLevel="1" x14ac:dyDescent="0.25">
      <c r="B36" s="2">
        <v>25</v>
      </c>
      <c r="C36" s="34" t="s">
        <v>842</v>
      </c>
      <c r="D36" s="5">
        <v>2885.27</v>
      </c>
      <c r="E36" s="5">
        <v>2634.58</v>
      </c>
      <c r="F36" s="5">
        <v>1030.69</v>
      </c>
      <c r="G36" s="10">
        <f t="shared" ref="G36" si="17">IF(E36&gt;0,ROUND((E36/D36),2),0)</f>
        <v>0.91</v>
      </c>
      <c r="H36" s="59">
        <f t="shared" ref="H36" si="18">G36-$G$11</f>
        <v>-8.9999999999999969E-2</v>
      </c>
      <c r="I36" s="3">
        <f t="shared" si="2"/>
        <v>71</v>
      </c>
      <c r="J36" s="59">
        <f t="shared" ref="J36" si="19">-(ROUND(I36/$I$11-100%,2))</f>
        <v>0.17</v>
      </c>
      <c r="K36" s="83">
        <v>21826</v>
      </c>
      <c r="L36" s="120">
        <f t="shared" ref="L36" si="20">ROUND(K36/E36,1)</f>
        <v>8.3000000000000007</v>
      </c>
      <c r="M36" s="59">
        <f t="shared" ref="M36" si="21">-ROUND(L36/$L$11-100%,2)</f>
        <v>0.25</v>
      </c>
      <c r="N36" s="118">
        <v>76.599999999999994</v>
      </c>
      <c r="O36" s="60">
        <f t="shared" si="7"/>
        <v>34</v>
      </c>
      <c r="P36" s="59">
        <f t="shared" si="8"/>
        <v>-0.63</v>
      </c>
      <c r="Q36" s="65">
        <f t="shared" ref="Q36" si="22">H36+J36</f>
        <v>8.0000000000000043E-2</v>
      </c>
      <c r="R36" s="65">
        <f t="shared" ref="R36" si="23">M36+P36</f>
        <v>-0.38</v>
      </c>
      <c r="S36" s="26">
        <f t="shared" ref="S36" si="24">IF(Q36&gt;=$Q$11,1,2)</f>
        <v>1</v>
      </c>
      <c r="T36" s="26">
        <f t="shared" ref="T36" si="25">IF(R36&gt;=$R$11,10,20)</f>
        <v>20</v>
      </c>
      <c r="U36" s="23" t="str">
        <f t="shared" ref="U36" si="26">IF(S36+T36=21,$U$8,0)</f>
        <v>АВ</v>
      </c>
      <c r="V36" s="19">
        <f t="shared" ref="V36" si="27">IF(S36+T36=11,$V$8,0)</f>
        <v>0</v>
      </c>
      <c r="W36" s="23">
        <f t="shared" ref="W36" si="28">IF(S36+T36=22,$W$8,0)</f>
        <v>0</v>
      </c>
      <c r="X36" s="17">
        <f t="shared" ref="X36" si="29">IF(S36+T36=12,$X$8,0)</f>
        <v>0</v>
      </c>
    </row>
    <row r="37" spans="1:26" ht="30" x14ac:dyDescent="0.25">
      <c r="A37" s="103"/>
      <c r="B37" s="38" t="s">
        <v>22</v>
      </c>
      <c r="C37" s="39" t="s">
        <v>24</v>
      </c>
      <c r="D37" s="71">
        <f>SUM(D39:D622)</f>
        <v>314484.21999999974</v>
      </c>
      <c r="E37" s="71">
        <f>SUM(E39:E622)</f>
        <v>270534.03000000038</v>
      </c>
      <c r="F37" s="71">
        <f>SUM(F39:F622)</f>
        <v>234386.06</v>
      </c>
      <c r="G37" s="11">
        <f>IF(E37&gt;0,ROUND((E37/D37),2),0)</f>
        <v>0.86</v>
      </c>
      <c r="H37" s="51"/>
      <c r="I37" s="12">
        <f t="shared" si="2"/>
        <v>158</v>
      </c>
      <c r="J37" s="55"/>
      <c r="K37" s="123">
        <f>SUM(K39:K622)</f>
        <v>2465181.4999999995</v>
      </c>
      <c r="L37" s="12">
        <f>ROUND(K37/E37,0)</f>
        <v>9</v>
      </c>
      <c r="M37" s="56"/>
      <c r="N37" s="125">
        <f>SUM(N39:N622)</f>
        <v>3215.9100000000044</v>
      </c>
      <c r="O37" s="70">
        <f>ROUND((E37/N37),0)</f>
        <v>84</v>
      </c>
      <c r="P37" s="56"/>
      <c r="Q37" s="56"/>
      <c r="R37" s="56"/>
      <c r="S37" s="74"/>
      <c r="T37" s="74"/>
      <c r="U37" s="12"/>
      <c r="V37" s="12"/>
      <c r="W37" s="12"/>
      <c r="X37" s="12"/>
    </row>
    <row r="38" spans="1:26" s="44" customFormat="1" ht="18" x14ac:dyDescent="0.25">
      <c r="B38" s="107"/>
      <c r="C38" s="108" t="s">
        <v>30</v>
      </c>
      <c r="D38" s="45"/>
      <c r="E38" s="41"/>
      <c r="F38" s="45"/>
      <c r="G38" s="48">
        <v>1</v>
      </c>
      <c r="H38" s="52"/>
      <c r="I38" s="121">
        <v>85.1</v>
      </c>
      <c r="J38" s="46"/>
      <c r="K38" s="40"/>
      <c r="L38" s="121">
        <v>11.1</v>
      </c>
      <c r="M38" s="42"/>
      <c r="N38" s="111"/>
      <c r="O38" s="121">
        <f>183/2</f>
        <v>91.5</v>
      </c>
      <c r="P38" s="42"/>
      <c r="Q38" s="48">
        <v>0</v>
      </c>
      <c r="R38" s="48">
        <v>0</v>
      </c>
      <c r="S38" s="40"/>
      <c r="T38" s="40"/>
      <c r="U38" s="47"/>
      <c r="V38" s="47"/>
      <c r="W38" s="47"/>
      <c r="X38" s="47"/>
      <c r="Y38" s="43"/>
    </row>
    <row r="39" spans="1:26" ht="15" outlineLevel="2" x14ac:dyDescent="0.25">
      <c r="B39" s="2">
        <v>1</v>
      </c>
      <c r="C39" s="76" t="s">
        <v>43</v>
      </c>
      <c r="D39" s="5">
        <v>290</v>
      </c>
      <c r="E39" s="5">
        <v>243.24</v>
      </c>
      <c r="F39" s="13">
        <v>193.77</v>
      </c>
      <c r="G39" s="10">
        <f t="shared" ref="G39" si="30">IF(E39&gt;0,ROUND((E39/D39),2),0)</f>
        <v>0.84</v>
      </c>
      <c r="H39" s="59">
        <f t="shared" ref="H39" si="31">G39-$G$38</f>
        <v>-0.16000000000000003</v>
      </c>
      <c r="I39" s="3">
        <f t="shared" ref="I39:I102" si="32">ROUND(F39/E39*182.5,0)</f>
        <v>145</v>
      </c>
      <c r="J39" s="59">
        <f t="shared" ref="J39" si="33">-(ROUND(I39/$I$38-100%,2))</f>
        <v>-0.7</v>
      </c>
      <c r="K39" s="83">
        <v>2262.1999999999998</v>
      </c>
      <c r="L39" s="120">
        <f t="shared" ref="L39" si="34">ROUND(K39/E39,1)</f>
        <v>9.3000000000000007</v>
      </c>
      <c r="M39" s="59">
        <f>-ROUND(L39/$L$38-100%,2)</f>
        <v>0.16</v>
      </c>
      <c r="N39" s="128">
        <v>2.8</v>
      </c>
      <c r="O39" s="60">
        <f t="shared" ref="O39" si="35">ROUND((E39/N39),0)</f>
        <v>87</v>
      </c>
      <c r="P39" s="59">
        <f>ROUND(O39/$O$38-100%,2)</f>
        <v>-0.05</v>
      </c>
      <c r="Q39" s="65">
        <f t="shared" ref="Q39:Q102" si="36">H39+J39</f>
        <v>-0.86</v>
      </c>
      <c r="R39" s="65">
        <f>M39+P39</f>
        <v>0.11</v>
      </c>
      <c r="S39" s="26">
        <f t="shared" ref="S39:S102" si="37">IF(Q39&gt;=$Q$38,1,2)</f>
        <v>2</v>
      </c>
      <c r="T39" s="26">
        <f>IF(R39&gt;=$R$38,10,20)</f>
        <v>10</v>
      </c>
      <c r="U39" s="23">
        <f t="shared" ref="U39:U102" si="38">IF(S39+T39=21,$U$8,0)</f>
        <v>0</v>
      </c>
      <c r="V39" s="19">
        <f t="shared" ref="V39:V102" si="39">IF(S39+T39=11,$V$8,0)</f>
        <v>0</v>
      </c>
      <c r="W39" s="23">
        <f t="shared" ref="W39:W102" si="40">IF(S39+T39=22,$W$8,0)</f>
        <v>0</v>
      </c>
      <c r="X39" s="17" t="str">
        <f t="shared" ref="X39:X102" si="41">IF(S39+T39=12,$X$8,0)</f>
        <v>ВА</v>
      </c>
      <c r="Z39" s="181"/>
    </row>
    <row r="40" spans="1:26" ht="15" outlineLevel="2" x14ac:dyDescent="0.25">
      <c r="B40" s="2">
        <v>2</v>
      </c>
      <c r="C40" s="76" t="s">
        <v>44</v>
      </c>
      <c r="D40" s="5">
        <v>406.28</v>
      </c>
      <c r="E40" s="5">
        <v>346.89</v>
      </c>
      <c r="F40" s="13">
        <v>336.39</v>
      </c>
      <c r="G40" s="10">
        <f t="shared" ref="G40:G103" si="42">IF(E40&gt;0,ROUND((E40/D40),2),0)</f>
        <v>0.85</v>
      </c>
      <c r="H40" s="59">
        <f t="shared" ref="H40:H103" si="43">G40-$G$38</f>
        <v>-0.15000000000000002</v>
      </c>
      <c r="I40" s="3">
        <f t="shared" si="32"/>
        <v>177</v>
      </c>
      <c r="J40" s="59">
        <f t="shared" ref="J40:J103" si="44">-(ROUND(I40/$I$38-100%,2))</f>
        <v>-1.08</v>
      </c>
      <c r="K40" s="83">
        <v>2975.4</v>
      </c>
      <c r="L40" s="120">
        <f t="shared" ref="L40:L103" si="45">ROUND(K40/E40,1)</f>
        <v>8.6</v>
      </c>
      <c r="M40" s="59">
        <f t="shared" ref="M40:M103" si="46">-ROUND(L40/$L$38-100%,2)</f>
        <v>0.23</v>
      </c>
      <c r="N40" s="128">
        <v>4</v>
      </c>
      <c r="O40" s="60">
        <f t="shared" ref="O40:O103" si="47">ROUND((E40/N40),0)</f>
        <v>87</v>
      </c>
      <c r="P40" s="59">
        <f t="shared" ref="P40:P103" si="48">ROUND(O40/$O$38-100%,2)</f>
        <v>-0.05</v>
      </c>
      <c r="Q40" s="65">
        <f t="shared" si="36"/>
        <v>-1.23</v>
      </c>
      <c r="R40" s="65">
        <f t="shared" ref="R40:R55" si="49">M40+P40</f>
        <v>0.18</v>
      </c>
      <c r="S40" s="26">
        <f t="shared" si="37"/>
        <v>2</v>
      </c>
      <c r="T40" s="26">
        <f t="shared" ref="T40:T103" si="50">IF(R40&gt;=$R$38,10,20)</f>
        <v>10</v>
      </c>
      <c r="U40" s="23">
        <f t="shared" si="38"/>
        <v>0</v>
      </c>
      <c r="V40" s="19">
        <f t="shared" si="39"/>
        <v>0</v>
      </c>
      <c r="W40" s="23">
        <f t="shared" si="40"/>
        <v>0</v>
      </c>
      <c r="X40" s="17" t="str">
        <f t="shared" si="41"/>
        <v>ВА</v>
      </c>
    </row>
    <row r="41" spans="1:26" ht="15" outlineLevel="2" x14ac:dyDescent="0.25">
      <c r="B41" s="2">
        <v>3</v>
      </c>
      <c r="C41" s="76" t="s">
        <v>45</v>
      </c>
      <c r="D41" s="5">
        <v>3188.86</v>
      </c>
      <c r="E41" s="5">
        <v>2791.46</v>
      </c>
      <c r="F41" s="13">
        <v>2329.4</v>
      </c>
      <c r="G41" s="10">
        <f t="shared" si="42"/>
        <v>0.88</v>
      </c>
      <c r="H41" s="59">
        <f t="shared" si="43"/>
        <v>-0.12</v>
      </c>
      <c r="I41" s="3">
        <f t="shared" si="32"/>
        <v>152</v>
      </c>
      <c r="J41" s="59">
        <f t="shared" si="44"/>
        <v>-0.79</v>
      </c>
      <c r="K41" s="83">
        <v>22682.400000000001</v>
      </c>
      <c r="L41" s="120">
        <f t="shared" si="45"/>
        <v>8.1</v>
      </c>
      <c r="M41" s="59">
        <f t="shared" si="46"/>
        <v>0.27</v>
      </c>
      <c r="N41" s="128">
        <v>37.700000000000003</v>
      </c>
      <c r="O41" s="60">
        <f t="shared" si="47"/>
        <v>74</v>
      </c>
      <c r="P41" s="59">
        <f t="shared" si="48"/>
        <v>-0.19</v>
      </c>
      <c r="Q41" s="65">
        <f t="shared" si="36"/>
        <v>-0.91</v>
      </c>
      <c r="R41" s="65">
        <f t="shared" si="49"/>
        <v>8.0000000000000016E-2</v>
      </c>
      <c r="S41" s="26">
        <f t="shared" si="37"/>
        <v>2</v>
      </c>
      <c r="T41" s="26">
        <f t="shared" si="50"/>
        <v>10</v>
      </c>
      <c r="U41" s="23">
        <f t="shared" si="38"/>
        <v>0</v>
      </c>
      <c r="V41" s="19">
        <f t="shared" si="39"/>
        <v>0</v>
      </c>
      <c r="W41" s="23">
        <f t="shared" si="40"/>
        <v>0</v>
      </c>
      <c r="X41" s="17" t="str">
        <f t="shared" si="41"/>
        <v>ВА</v>
      </c>
    </row>
    <row r="42" spans="1:26" ht="15" outlineLevel="2" x14ac:dyDescent="0.25">
      <c r="B42" s="2">
        <v>4</v>
      </c>
      <c r="C42" s="76" t="s">
        <v>46</v>
      </c>
      <c r="D42" s="5">
        <v>458.86</v>
      </c>
      <c r="E42" s="5">
        <v>289.56</v>
      </c>
      <c r="F42" s="13">
        <v>645.29999999999995</v>
      </c>
      <c r="G42" s="10">
        <f t="shared" si="42"/>
        <v>0.63</v>
      </c>
      <c r="H42" s="59">
        <f t="shared" si="43"/>
        <v>-0.37</v>
      </c>
      <c r="I42" s="3">
        <f t="shared" si="32"/>
        <v>407</v>
      </c>
      <c r="J42" s="59">
        <f t="shared" si="44"/>
        <v>-3.78</v>
      </c>
      <c r="K42" s="83">
        <v>3619.7</v>
      </c>
      <c r="L42" s="120">
        <f t="shared" si="45"/>
        <v>12.5</v>
      </c>
      <c r="M42" s="59">
        <f t="shared" si="46"/>
        <v>-0.13</v>
      </c>
      <c r="N42" s="128">
        <v>4.5</v>
      </c>
      <c r="O42" s="60">
        <f t="shared" si="47"/>
        <v>64</v>
      </c>
      <c r="P42" s="59">
        <f t="shared" si="48"/>
        <v>-0.3</v>
      </c>
      <c r="Q42" s="65">
        <f t="shared" si="36"/>
        <v>-4.1499999999999995</v>
      </c>
      <c r="R42" s="65">
        <f t="shared" si="49"/>
        <v>-0.43</v>
      </c>
      <c r="S42" s="26">
        <f t="shared" si="37"/>
        <v>2</v>
      </c>
      <c r="T42" s="26">
        <f t="shared" si="50"/>
        <v>20</v>
      </c>
      <c r="U42" s="23">
        <f t="shared" si="38"/>
        <v>0</v>
      </c>
      <c r="V42" s="19">
        <f t="shared" si="39"/>
        <v>0</v>
      </c>
      <c r="W42" s="23" t="str">
        <f t="shared" si="40"/>
        <v>ВВ</v>
      </c>
      <c r="X42" s="17">
        <f t="shared" si="41"/>
        <v>0</v>
      </c>
    </row>
    <row r="43" spans="1:26" ht="15" outlineLevel="2" x14ac:dyDescent="0.25">
      <c r="B43" s="2">
        <v>5</v>
      </c>
      <c r="C43" s="76" t="s">
        <v>47</v>
      </c>
      <c r="D43" s="5">
        <v>842.71</v>
      </c>
      <c r="E43" s="5">
        <v>656.9</v>
      </c>
      <c r="F43" s="13">
        <v>530.80999999999995</v>
      </c>
      <c r="G43" s="10">
        <f t="shared" si="42"/>
        <v>0.78</v>
      </c>
      <c r="H43" s="59">
        <f t="shared" si="43"/>
        <v>-0.21999999999999997</v>
      </c>
      <c r="I43" s="3">
        <f t="shared" si="32"/>
        <v>147</v>
      </c>
      <c r="J43" s="59">
        <f t="shared" si="44"/>
        <v>-0.73</v>
      </c>
      <c r="K43" s="83">
        <v>3348.6</v>
      </c>
      <c r="L43" s="120">
        <f t="shared" si="45"/>
        <v>5.0999999999999996</v>
      </c>
      <c r="M43" s="59">
        <f t="shared" si="46"/>
        <v>0.54</v>
      </c>
      <c r="N43" s="128">
        <v>3.8</v>
      </c>
      <c r="O43" s="60">
        <f t="shared" si="47"/>
        <v>173</v>
      </c>
      <c r="P43" s="59">
        <f t="shared" si="48"/>
        <v>0.89</v>
      </c>
      <c r="Q43" s="65">
        <f t="shared" si="36"/>
        <v>-0.95</v>
      </c>
      <c r="R43" s="65">
        <f t="shared" si="49"/>
        <v>1.4300000000000002</v>
      </c>
      <c r="S43" s="26">
        <f t="shared" si="37"/>
        <v>2</v>
      </c>
      <c r="T43" s="26">
        <f t="shared" si="50"/>
        <v>10</v>
      </c>
      <c r="U43" s="23">
        <f t="shared" si="38"/>
        <v>0</v>
      </c>
      <c r="V43" s="19">
        <f t="shared" si="39"/>
        <v>0</v>
      </c>
      <c r="W43" s="23">
        <f t="shared" si="40"/>
        <v>0</v>
      </c>
      <c r="X43" s="17" t="str">
        <f t="shared" si="41"/>
        <v>ВА</v>
      </c>
    </row>
    <row r="44" spans="1:26" ht="15" outlineLevel="2" x14ac:dyDescent="0.25">
      <c r="B44" s="2">
        <v>6</v>
      </c>
      <c r="C44" s="76" t="s">
        <v>48</v>
      </c>
      <c r="D44" s="5">
        <v>448.14</v>
      </c>
      <c r="E44" s="5">
        <v>366.27</v>
      </c>
      <c r="F44" s="13">
        <v>383.87</v>
      </c>
      <c r="G44" s="10">
        <f t="shared" si="42"/>
        <v>0.82</v>
      </c>
      <c r="H44" s="59">
        <f t="shared" si="43"/>
        <v>-0.18000000000000005</v>
      </c>
      <c r="I44" s="3">
        <f t="shared" si="32"/>
        <v>191</v>
      </c>
      <c r="J44" s="59">
        <f t="shared" si="44"/>
        <v>-1.24</v>
      </c>
      <c r="K44" s="83">
        <v>3841.3</v>
      </c>
      <c r="L44" s="120">
        <f t="shared" si="45"/>
        <v>10.5</v>
      </c>
      <c r="M44" s="59">
        <f t="shared" si="46"/>
        <v>0.05</v>
      </c>
      <c r="N44" s="128">
        <v>5.9</v>
      </c>
      <c r="O44" s="60">
        <f t="shared" si="47"/>
        <v>62</v>
      </c>
      <c r="P44" s="59">
        <f t="shared" si="48"/>
        <v>-0.32</v>
      </c>
      <c r="Q44" s="65">
        <f t="shared" si="36"/>
        <v>-1.42</v>
      </c>
      <c r="R44" s="65">
        <f t="shared" si="49"/>
        <v>-0.27</v>
      </c>
      <c r="S44" s="26">
        <f t="shared" si="37"/>
        <v>2</v>
      </c>
      <c r="T44" s="26">
        <f t="shared" si="50"/>
        <v>20</v>
      </c>
      <c r="U44" s="23">
        <f t="shared" si="38"/>
        <v>0</v>
      </c>
      <c r="V44" s="19">
        <f t="shared" si="39"/>
        <v>0</v>
      </c>
      <c r="W44" s="23" t="str">
        <f t="shared" si="40"/>
        <v>ВВ</v>
      </c>
      <c r="X44" s="17">
        <f t="shared" si="41"/>
        <v>0</v>
      </c>
    </row>
    <row r="45" spans="1:26" ht="15" outlineLevel="2" x14ac:dyDescent="0.25">
      <c r="B45" s="2">
        <v>7</v>
      </c>
      <c r="C45" s="76" t="s">
        <v>49</v>
      </c>
      <c r="D45" s="5">
        <v>277.54000000000002</v>
      </c>
      <c r="E45" s="5">
        <v>258.08</v>
      </c>
      <c r="F45" s="13">
        <v>239.47</v>
      </c>
      <c r="G45" s="10">
        <f t="shared" si="42"/>
        <v>0.93</v>
      </c>
      <c r="H45" s="59">
        <f t="shared" si="43"/>
        <v>-6.9999999999999951E-2</v>
      </c>
      <c r="I45" s="3">
        <f t="shared" si="32"/>
        <v>169</v>
      </c>
      <c r="J45" s="59">
        <f t="shared" si="44"/>
        <v>-0.99</v>
      </c>
      <c r="K45" s="83">
        <v>2175.6999999999998</v>
      </c>
      <c r="L45" s="120">
        <f t="shared" si="45"/>
        <v>8.4</v>
      </c>
      <c r="M45" s="59">
        <f t="shared" si="46"/>
        <v>0.24</v>
      </c>
      <c r="N45" s="128">
        <v>2</v>
      </c>
      <c r="O45" s="60">
        <f t="shared" si="47"/>
        <v>129</v>
      </c>
      <c r="P45" s="59">
        <f t="shared" si="48"/>
        <v>0.41</v>
      </c>
      <c r="Q45" s="65">
        <f t="shared" si="36"/>
        <v>-1.06</v>
      </c>
      <c r="R45" s="65">
        <f t="shared" si="49"/>
        <v>0.64999999999999991</v>
      </c>
      <c r="S45" s="26">
        <f t="shared" si="37"/>
        <v>2</v>
      </c>
      <c r="T45" s="26">
        <f t="shared" si="50"/>
        <v>10</v>
      </c>
      <c r="U45" s="23">
        <f t="shared" si="38"/>
        <v>0</v>
      </c>
      <c r="V45" s="19">
        <f t="shared" si="39"/>
        <v>0</v>
      </c>
      <c r="W45" s="23">
        <f t="shared" si="40"/>
        <v>0</v>
      </c>
      <c r="X45" s="17" t="str">
        <f t="shared" si="41"/>
        <v>ВА</v>
      </c>
    </row>
    <row r="46" spans="1:26" ht="15" outlineLevel="2" x14ac:dyDescent="0.25">
      <c r="B46" s="2">
        <v>8</v>
      </c>
      <c r="C46" s="76" t="s">
        <v>50</v>
      </c>
      <c r="D46" s="5">
        <v>510.47</v>
      </c>
      <c r="E46" s="5">
        <v>449.39</v>
      </c>
      <c r="F46" s="13">
        <v>228.08</v>
      </c>
      <c r="G46" s="10">
        <f t="shared" si="42"/>
        <v>0.88</v>
      </c>
      <c r="H46" s="59">
        <f t="shared" si="43"/>
        <v>-0.12</v>
      </c>
      <c r="I46" s="3">
        <f t="shared" si="32"/>
        <v>93</v>
      </c>
      <c r="J46" s="59">
        <f t="shared" si="44"/>
        <v>-0.09</v>
      </c>
      <c r="K46" s="83">
        <v>3268.7</v>
      </c>
      <c r="L46" s="120">
        <f t="shared" si="45"/>
        <v>7.3</v>
      </c>
      <c r="M46" s="59">
        <f t="shared" si="46"/>
        <v>0.34</v>
      </c>
      <c r="N46" s="128">
        <v>3</v>
      </c>
      <c r="O46" s="60">
        <f t="shared" si="47"/>
        <v>150</v>
      </c>
      <c r="P46" s="59">
        <f t="shared" si="48"/>
        <v>0.64</v>
      </c>
      <c r="Q46" s="65">
        <f t="shared" si="36"/>
        <v>-0.21</v>
      </c>
      <c r="R46" s="65">
        <f t="shared" si="49"/>
        <v>0.98</v>
      </c>
      <c r="S46" s="26">
        <f t="shared" si="37"/>
        <v>2</v>
      </c>
      <c r="T46" s="26">
        <f t="shared" si="50"/>
        <v>10</v>
      </c>
      <c r="U46" s="23">
        <f t="shared" si="38"/>
        <v>0</v>
      </c>
      <c r="V46" s="19">
        <f t="shared" si="39"/>
        <v>0</v>
      </c>
      <c r="W46" s="23">
        <f t="shared" si="40"/>
        <v>0</v>
      </c>
      <c r="X46" s="17" t="str">
        <f t="shared" si="41"/>
        <v>ВА</v>
      </c>
    </row>
    <row r="47" spans="1:26" ht="15" outlineLevel="2" x14ac:dyDescent="0.25">
      <c r="B47" s="2">
        <v>9</v>
      </c>
      <c r="C47" s="76" t="s">
        <v>51</v>
      </c>
      <c r="D47" s="5">
        <v>478.65</v>
      </c>
      <c r="E47" s="5">
        <v>404.95</v>
      </c>
      <c r="F47" s="13">
        <v>379.7</v>
      </c>
      <c r="G47" s="10">
        <f t="shared" si="42"/>
        <v>0.85</v>
      </c>
      <c r="H47" s="59">
        <f t="shared" si="43"/>
        <v>-0.15000000000000002</v>
      </c>
      <c r="I47" s="3">
        <f t="shared" si="32"/>
        <v>171</v>
      </c>
      <c r="J47" s="59">
        <f t="shared" si="44"/>
        <v>-1.01</v>
      </c>
      <c r="K47" s="83">
        <v>3934.1</v>
      </c>
      <c r="L47" s="120">
        <f t="shared" si="45"/>
        <v>9.6999999999999993</v>
      </c>
      <c r="M47" s="59">
        <f t="shared" si="46"/>
        <v>0.13</v>
      </c>
      <c r="N47" s="128">
        <v>5</v>
      </c>
      <c r="O47" s="60">
        <f t="shared" si="47"/>
        <v>81</v>
      </c>
      <c r="P47" s="59">
        <f t="shared" si="48"/>
        <v>-0.11</v>
      </c>
      <c r="Q47" s="65">
        <f t="shared" si="36"/>
        <v>-1.1600000000000001</v>
      </c>
      <c r="R47" s="65">
        <f t="shared" si="49"/>
        <v>2.0000000000000004E-2</v>
      </c>
      <c r="S47" s="26">
        <f t="shared" si="37"/>
        <v>2</v>
      </c>
      <c r="T47" s="26">
        <f t="shared" si="50"/>
        <v>10</v>
      </c>
      <c r="U47" s="23">
        <f t="shared" si="38"/>
        <v>0</v>
      </c>
      <c r="V47" s="19">
        <f t="shared" si="39"/>
        <v>0</v>
      </c>
      <c r="W47" s="23">
        <f t="shared" si="40"/>
        <v>0</v>
      </c>
      <c r="X47" s="17" t="str">
        <f t="shared" si="41"/>
        <v>ВА</v>
      </c>
    </row>
    <row r="48" spans="1:26" ht="15" outlineLevel="2" x14ac:dyDescent="0.25">
      <c r="B48" s="2">
        <v>10</v>
      </c>
      <c r="C48" s="76" t="s">
        <v>52</v>
      </c>
      <c r="D48" s="5">
        <v>186.28</v>
      </c>
      <c r="E48" s="5">
        <v>162.97</v>
      </c>
      <c r="F48" s="13">
        <v>165.31</v>
      </c>
      <c r="G48" s="10">
        <f t="shared" si="42"/>
        <v>0.87</v>
      </c>
      <c r="H48" s="59">
        <f t="shared" si="43"/>
        <v>-0.13</v>
      </c>
      <c r="I48" s="3">
        <f t="shared" si="32"/>
        <v>185</v>
      </c>
      <c r="J48" s="59">
        <f t="shared" si="44"/>
        <v>-1.17</v>
      </c>
      <c r="K48" s="83">
        <v>1629.9</v>
      </c>
      <c r="L48" s="120">
        <f t="shared" si="45"/>
        <v>10</v>
      </c>
      <c r="M48" s="59">
        <f t="shared" si="46"/>
        <v>0.1</v>
      </c>
      <c r="N48" s="128">
        <v>1</v>
      </c>
      <c r="O48" s="60">
        <f t="shared" si="47"/>
        <v>163</v>
      </c>
      <c r="P48" s="59">
        <f t="shared" si="48"/>
        <v>0.78</v>
      </c>
      <c r="Q48" s="65">
        <f t="shared" si="36"/>
        <v>-1.2999999999999998</v>
      </c>
      <c r="R48" s="65">
        <f t="shared" si="49"/>
        <v>0.88</v>
      </c>
      <c r="S48" s="26">
        <f t="shared" si="37"/>
        <v>2</v>
      </c>
      <c r="T48" s="26">
        <f t="shared" si="50"/>
        <v>10</v>
      </c>
      <c r="U48" s="23">
        <f t="shared" si="38"/>
        <v>0</v>
      </c>
      <c r="V48" s="19">
        <f t="shared" si="39"/>
        <v>0</v>
      </c>
      <c r="W48" s="23">
        <f t="shared" si="40"/>
        <v>0</v>
      </c>
      <c r="X48" s="17" t="str">
        <f t="shared" si="41"/>
        <v>ВА</v>
      </c>
    </row>
    <row r="49" spans="2:25" ht="15" outlineLevel="2" x14ac:dyDescent="0.25">
      <c r="B49" s="2">
        <v>11</v>
      </c>
      <c r="C49" s="76" t="s">
        <v>53</v>
      </c>
      <c r="D49" s="5">
        <v>227.31</v>
      </c>
      <c r="E49" s="5">
        <v>189.5</v>
      </c>
      <c r="F49" s="13">
        <v>141.81</v>
      </c>
      <c r="G49" s="10">
        <f t="shared" si="42"/>
        <v>0.83</v>
      </c>
      <c r="H49" s="59">
        <f t="shared" si="43"/>
        <v>-0.17000000000000004</v>
      </c>
      <c r="I49" s="3">
        <f t="shared" si="32"/>
        <v>137</v>
      </c>
      <c r="J49" s="59">
        <f t="shared" si="44"/>
        <v>-0.61</v>
      </c>
      <c r="K49" s="83">
        <v>2094.8000000000002</v>
      </c>
      <c r="L49" s="120">
        <f t="shared" si="45"/>
        <v>11.1</v>
      </c>
      <c r="M49" s="59">
        <f t="shared" si="46"/>
        <v>0</v>
      </c>
      <c r="N49" s="128">
        <v>3</v>
      </c>
      <c r="O49" s="60">
        <f t="shared" si="47"/>
        <v>63</v>
      </c>
      <c r="P49" s="59">
        <f t="shared" si="48"/>
        <v>-0.31</v>
      </c>
      <c r="Q49" s="65">
        <f t="shared" si="36"/>
        <v>-0.78</v>
      </c>
      <c r="R49" s="65">
        <f t="shared" si="49"/>
        <v>-0.31</v>
      </c>
      <c r="S49" s="26">
        <f t="shared" si="37"/>
        <v>2</v>
      </c>
      <c r="T49" s="26">
        <f t="shared" si="50"/>
        <v>20</v>
      </c>
      <c r="U49" s="23">
        <f t="shared" si="38"/>
        <v>0</v>
      </c>
      <c r="V49" s="19">
        <f t="shared" si="39"/>
        <v>0</v>
      </c>
      <c r="W49" s="23" t="str">
        <f t="shared" si="40"/>
        <v>ВВ</v>
      </c>
      <c r="X49" s="17">
        <f t="shared" si="41"/>
        <v>0</v>
      </c>
      <c r="Y49" s="1"/>
    </row>
    <row r="50" spans="2:25" ht="15" outlineLevel="2" x14ac:dyDescent="0.25">
      <c r="B50" s="2">
        <v>12</v>
      </c>
      <c r="C50" s="76" t="s">
        <v>54</v>
      </c>
      <c r="D50" s="5">
        <v>299.39999999999998</v>
      </c>
      <c r="E50" s="5">
        <v>248.42</v>
      </c>
      <c r="F50" s="13">
        <v>192.98</v>
      </c>
      <c r="G50" s="10">
        <f t="shared" si="42"/>
        <v>0.83</v>
      </c>
      <c r="H50" s="59">
        <f t="shared" si="43"/>
        <v>-0.17000000000000004</v>
      </c>
      <c r="I50" s="3">
        <f t="shared" si="32"/>
        <v>142</v>
      </c>
      <c r="J50" s="59">
        <f t="shared" si="44"/>
        <v>-0.67</v>
      </c>
      <c r="K50" s="83">
        <v>2219.4</v>
      </c>
      <c r="L50" s="120">
        <f t="shared" si="45"/>
        <v>8.9</v>
      </c>
      <c r="M50" s="59">
        <f t="shared" si="46"/>
        <v>0.2</v>
      </c>
      <c r="N50" s="128">
        <v>2</v>
      </c>
      <c r="O50" s="60">
        <f t="shared" si="47"/>
        <v>124</v>
      </c>
      <c r="P50" s="59">
        <f t="shared" si="48"/>
        <v>0.36</v>
      </c>
      <c r="Q50" s="65">
        <f t="shared" si="36"/>
        <v>-0.84000000000000008</v>
      </c>
      <c r="R50" s="65">
        <f t="shared" si="49"/>
        <v>0.56000000000000005</v>
      </c>
      <c r="S50" s="26">
        <f t="shared" si="37"/>
        <v>2</v>
      </c>
      <c r="T50" s="26">
        <f t="shared" si="50"/>
        <v>10</v>
      </c>
      <c r="U50" s="23">
        <f t="shared" si="38"/>
        <v>0</v>
      </c>
      <c r="V50" s="19">
        <f t="shared" si="39"/>
        <v>0</v>
      </c>
      <c r="W50" s="23">
        <f t="shared" si="40"/>
        <v>0</v>
      </c>
      <c r="X50" s="17" t="str">
        <f t="shared" si="41"/>
        <v>ВА</v>
      </c>
      <c r="Y50" s="1"/>
    </row>
    <row r="51" spans="2:25" ht="15" outlineLevel="2" x14ac:dyDescent="0.25">
      <c r="B51" s="2">
        <v>13</v>
      </c>
      <c r="C51" s="76" t="s">
        <v>55</v>
      </c>
      <c r="D51" s="5">
        <v>439.84</v>
      </c>
      <c r="E51" s="5">
        <v>364.29</v>
      </c>
      <c r="F51" s="13">
        <v>226.55</v>
      </c>
      <c r="G51" s="10">
        <f t="shared" si="42"/>
        <v>0.83</v>
      </c>
      <c r="H51" s="59">
        <f t="shared" si="43"/>
        <v>-0.17000000000000004</v>
      </c>
      <c r="I51" s="3">
        <f t="shared" si="32"/>
        <v>113</v>
      </c>
      <c r="J51" s="59">
        <f t="shared" si="44"/>
        <v>-0.33</v>
      </c>
      <c r="K51" s="83">
        <v>1945.3</v>
      </c>
      <c r="L51" s="120">
        <f t="shared" si="45"/>
        <v>5.3</v>
      </c>
      <c r="M51" s="59">
        <f t="shared" si="46"/>
        <v>0.52</v>
      </c>
      <c r="N51" s="128">
        <v>1.9</v>
      </c>
      <c r="O51" s="60">
        <f t="shared" si="47"/>
        <v>192</v>
      </c>
      <c r="P51" s="59">
        <f t="shared" si="48"/>
        <v>1.1000000000000001</v>
      </c>
      <c r="Q51" s="65">
        <f t="shared" si="36"/>
        <v>-0.5</v>
      </c>
      <c r="R51" s="65">
        <f t="shared" si="49"/>
        <v>1.62</v>
      </c>
      <c r="S51" s="26">
        <f t="shared" si="37"/>
        <v>2</v>
      </c>
      <c r="T51" s="26">
        <f t="shared" si="50"/>
        <v>10</v>
      </c>
      <c r="U51" s="23">
        <f t="shared" si="38"/>
        <v>0</v>
      </c>
      <c r="V51" s="19">
        <f t="shared" si="39"/>
        <v>0</v>
      </c>
      <c r="W51" s="23">
        <f t="shared" si="40"/>
        <v>0</v>
      </c>
      <c r="X51" s="17" t="str">
        <f t="shared" si="41"/>
        <v>ВА</v>
      </c>
      <c r="Y51" s="1"/>
    </row>
    <row r="52" spans="2:25" ht="15" outlineLevel="2" x14ac:dyDescent="0.25">
      <c r="B52" s="2">
        <v>14</v>
      </c>
      <c r="C52" s="76" t="s">
        <v>56</v>
      </c>
      <c r="D52" s="5">
        <v>364.46</v>
      </c>
      <c r="E52" s="5">
        <v>298.60000000000002</v>
      </c>
      <c r="F52" s="13">
        <v>250.87</v>
      </c>
      <c r="G52" s="10">
        <f t="shared" si="42"/>
        <v>0.82</v>
      </c>
      <c r="H52" s="59">
        <f t="shared" si="43"/>
        <v>-0.18000000000000005</v>
      </c>
      <c r="I52" s="3">
        <f t="shared" si="32"/>
        <v>153</v>
      </c>
      <c r="J52" s="59">
        <f t="shared" si="44"/>
        <v>-0.8</v>
      </c>
      <c r="K52" s="83">
        <v>3409.6</v>
      </c>
      <c r="L52" s="120">
        <f t="shared" si="45"/>
        <v>11.4</v>
      </c>
      <c r="M52" s="59">
        <f t="shared" si="46"/>
        <v>-0.03</v>
      </c>
      <c r="N52" s="128">
        <v>4.0999999999999996</v>
      </c>
      <c r="O52" s="60">
        <f t="shared" si="47"/>
        <v>73</v>
      </c>
      <c r="P52" s="59">
        <f t="shared" si="48"/>
        <v>-0.2</v>
      </c>
      <c r="Q52" s="65">
        <f t="shared" si="36"/>
        <v>-0.98000000000000009</v>
      </c>
      <c r="R52" s="65">
        <f t="shared" si="49"/>
        <v>-0.23</v>
      </c>
      <c r="S52" s="26">
        <f t="shared" si="37"/>
        <v>2</v>
      </c>
      <c r="T52" s="26">
        <f t="shared" si="50"/>
        <v>20</v>
      </c>
      <c r="U52" s="23">
        <f t="shared" si="38"/>
        <v>0</v>
      </c>
      <c r="V52" s="19">
        <f t="shared" si="39"/>
        <v>0</v>
      </c>
      <c r="W52" s="23" t="str">
        <f t="shared" si="40"/>
        <v>ВВ</v>
      </c>
      <c r="X52" s="17">
        <f t="shared" si="41"/>
        <v>0</v>
      </c>
      <c r="Y52" s="1"/>
    </row>
    <row r="53" spans="2:25" ht="15" outlineLevel="2" x14ac:dyDescent="0.25">
      <c r="B53" s="2">
        <v>15</v>
      </c>
      <c r="C53" s="76" t="s">
        <v>57</v>
      </c>
      <c r="D53" s="5">
        <v>173.39</v>
      </c>
      <c r="E53" s="5">
        <v>128.26</v>
      </c>
      <c r="F53" s="13">
        <v>94.13</v>
      </c>
      <c r="G53" s="10">
        <f t="shared" si="42"/>
        <v>0.74</v>
      </c>
      <c r="H53" s="59">
        <f t="shared" si="43"/>
        <v>-0.26</v>
      </c>
      <c r="I53" s="3">
        <f t="shared" si="32"/>
        <v>134</v>
      </c>
      <c r="J53" s="59">
        <f t="shared" si="44"/>
        <v>-0.56999999999999995</v>
      </c>
      <c r="K53" s="83">
        <v>1602.6</v>
      </c>
      <c r="L53" s="120">
        <f t="shared" si="45"/>
        <v>12.5</v>
      </c>
      <c r="M53" s="59">
        <f t="shared" si="46"/>
        <v>-0.13</v>
      </c>
      <c r="N53" s="128">
        <v>1.9</v>
      </c>
      <c r="O53" s="60">
        <f t="shared" si="47"/>
        <v>68</v>
      </c>
      <c r="P53" s="59">
        <f t="shared" si="48"/>
        <v>-0.26</v>
      </c>
      <c r="Q53" s="65">
        <f t="shared" si="36"/>
        <v>-0.83</v>
      </c>
      <c r="R53" s="65">
        <f t="shared" si="49"/>
        <v>-0.39</v>
      </c>
      <c r="S53" s="26">
        <f t="shared" si="37"/>
        <v>2</v>
      </c>
      <c r="T53" s="26">
        <f t="shared" si="50"/>
        <v>20</v>
      </c>
      <c r="U53" s="23">
        <f t="shared" si="38"/>
        <v>0</v>
      </c>
      <c r="V53" s="19">
        <f t="shared" si="39"/>
        <v>0</v>
      </c>
      <c r="W53" s="23" t="str">
        <f t="shared" si="40"/>
        <v>ВВ</v>
      </c>
      <c r="X53" s="17">
        <f t="shared" si="41"/>
        <v>0</v>
      </c>
      <c r="Y53" s="1"/>
    </row>
    <row r="54" spans="2:25" ht="15" outlineLevel="2" x14ac:dyDescent="0.25">
      <c r="B54" s="2">
        <v>16</v>
      </c>
      <c r="C54" s="76" t="s">
        <v>58</v>
      </c>
      <c r="D54" s="5">
        <v>400.83</v>
      </c>
      <c r="E54" s="5">
        <v>392.08</v>
      </c>
      <c r="F54" s="13">
        <v>356.75</v>
      </c>
      <c r="G54" s="10">
        <f t="shared" si="42"/>
        <v>0.98</v>
      </c>
      <c r="H54" s="59">
        <f t="shared" si="43"/>
        <v>-2.0000000000000018E-2</v>
      </c>
      <c r="I54" s="3">
        <f t="shared" si="32"/>
        <v>166</v>
      </c>
      <c r="J54" s="59">
        <f t="shared" si="44"/>
        <v>-0.95</v>
      </c>
      <c r="K54" s="83">
        <v>3141.5</v>
      </c>
      <c r="L54" s="120">
        <f t="shared" si="45"/>
        <v>8</v>
      </c>
      <c r="M54" s="59">
        <f t="shared" si="46"/>
        <v>0.28000000000000003</v>
      </c>
      <c r="N54" s="128">
        <v>3.8</v>
      </c>
      <c r="O54" s="60">
        <f t="shared" si="47"/>
        <v>103</v>
      </c>
      <c r="P54" s="59">
        <f t="shared" si="48"/>
        <v>0.13</v>
      </c>
      <c r="Q54" s="65">
        <f t="shared" si="36"/>
        <v>-0.97</v>
      </c>
      <c r="R54" s="65">
        <f t="shared" si="49"/>
        <v>0.41000000000000003</v>
      </c>
      <c r="S54" s="26">
        <f t="shared" si="37"/>
        <v>2</v>
      </c>
      <c r="T54" s="26">
        <f t="shared" si="50"/>
        <v>10</v>
      </c>
      <c r="U54" s="23">
        <f t="shared" si="38"/>
        <v>0</v>
      </c>
      <c r="V54" s="19">
        <f t="shared" si="39"/>
        <v>0</v>
      </c>
      <c r="W54" s="23">
        <f t="shared" si="40"/>
        <v>0</v>
      </c>
      <c r="X54" s="17" t="str">
        <f t="shared" si="41"/>
        <v>ВА</v>
      </c>
      <c r="Y54" s="1"/>
    </row>
    <row r="55" spans="2:25" ht="15" outlineLevel="2" x14ac:dyDescent="0.25">
      <c r="B55" s="2">
        <v>17</v>
      </c>
      <c r="C55" s="76" t="s">
        <v>59</v>
      </c>
      <c r="D55" s="5">
        <v>145.21</v>
      </c>
      <c r="E55" s="5">
        <v>100.27</v>
      </c>
      <c r="F55" s="13">
        <v>132.93</v>
      </c>
      <c r="G55" s="10">
        <f t="shared" si="42"/>
        <v>0.69</v>
      </c>
      <c r="H55" s="59">
        <f t="shared" si="43"/>
        <v>-0.31000000000000005</v>
      </c>
      <c r="I55" s="3">
        <f t="shared" si="32"/>
        <v>242</v>
      </c>
      <c r="J55" s="59">
        <f t="shared" si="44"/>
        <v>-1.84</v>
      </c>
      <c r="K55" s="83">
        <v>1690.7</v>
      </c>
      <c r="L55" s="120">
        <f t="shared" si="45"/>
        <v>16.899999999999999</v>
      </c>
      <c r="M55" s="59">
        <f t="shared" si="46"/>
        <v>-0.52</v>
      </c>
      <c r="N55" s="128">
        <v>2</v>
      </c>
      <c r="O55" s="60">
        <f t="shared" si="47"/>
        <v>50</v>
      </c>
      <c r="P55" s="59">
        <f t="shared" si="48"/>
        <v>-0.45</v>
      </c>
      <c r="Q55" s="65">
        <f t="shared" si="36"/>
        <v>-2.1500000000000004</v>
      </c>
      <c r="R55" s="65">
        <f t="shared" si="49"/>
        <v>-0.97</v>
      </c>
      <c r="S55" s="26">
        <f t="shared" si="37"/>
        <v>2</v>
      </c>
      <c r="T55" s="26">
        <f t="shared" si="50"/>
        <v>20</v>
      </c>
      <c r="U55" s="23">
        <f t="shared" si="38"/>
        <v>0</v>
      </c>
      <c r="V55" s="19">
        <f t="shared" si="39"/>
        <v>0</v>
      </c>
      <c r="W55" s="23" t="str">
        <f t="shared" si="40"/>
        <v>ВВ</v>
      </c>
      <c r="X55" s="17">
        <f t="shared" si="41"/>
        <v>0</v>
      </c>
      <c r="Y55" s="1"/>
    </row>
    <row r="56" spans="2:25" ht="15" outlineLevel="2" x14ac:dyDescent="0.25">
      <c r="B56" s="2">
        <v>18</v>
      </c>
      <c r="C56" s="76" t="s">
        <v>60</v>
      </c>
      <c r="D56" s="5">
        <v>136.88999999999999</v>
      </c>
      <c r="E56" s="5">
        <v>76.08</v>
      </c>
      <c r="F56" s="13">
        <v>194.82</v>
      </c>
      <c r="G56" s="10">
        <f t="shared" si="42"/>
        <v>0.56000000000000005</v>
      </c>
      <c r="H56" s="59">
        <f t="shared" si="43"/>
        <v>-0.43999999999999995</v>
      </c>
      <c r="I56" s="3">
        <f t="shared" si="32"/>
        <v>467</v>
      </c>
      <c r="J56" s="59">
        <f t="shared" si="44"/>
        <v>-4.49</v>
      </c>
      <c r="K56" s="83">
        <v>2012.4</v>
      </c>
      <c r="L56" s="120">
        <f t="shared" si="45"/>
        <v>26.5</v>
      </c>
      <c r="M56" s="59">
        <f t="shared" si="46"/>
        <v>-1.39</v>
      </c>
      <c r="N56" s="128">
        <v>2</v>
      </c>
      <c r="O56" s="60">
        <f t="shared" si="47"/>
        <v>38</v>
      </c>
      <c r="P56" s="59">
        <f t="shared" si="48"/>
        <v>-0.57999999999999996</v>
      </c>
      <c r="Q56" s="65">
        <f t="shared" si="36"/>
        <v>-4.93</v>
      </c>
      <c r="R56" s="65">
        <f>M56+P56</f>
        <v>-1.9699999999999998</v>
      </c>
      <c r="S56" s="26">
        <f t="shared" si="37"/>
        <v>2</v>
      </c>
      <c r="T56" s="26">
        <f t="shared" si="50"/>
        <v>20</v>
      </c>
      <c r="U56" s="23">
        <f t="shared" si="38"/>
        <v>0</v>
      </c>
      <c r="V56" s="19">
        <f t="shared" si="39"/>
        <v>0</v>
      </c>
      <c r="W56" s="23" t="str">
        <f t="shared" si="40"/>
        <v>ВВ</v>
      </c>
      <c r="X56" s="17">
        <f t="shared" si="41"/>
        <v>0</v>
      </c>
      <c r="Y56" s="1"/>
    </row>
    <row r="57" spans="2:25" ht="15" outlineLevel="2" x14ac:dyDescent="0.25">
      <c r="B57" s="2">
        <v>19</v>
      </c>
      <c r="C57" s="76" t="s">
        <v>61</v>
      </c>
      <c r="D57" s="5">
        <v>266.01</v>
      </c>
      <c r="E57" s="5">
        <v>246.85</v>
      </c>
      <c r="F57" s="13">
        <v>102.16</v>
      </c>
      <c r="G57" s="10">
        <f t="shared" si="42"/>
        <v>0.93</v>
      </c>
      <c r="H57" s="59">
        <f t="shared" si="43"/>
        <v>-6.9999999999999951E-2</v>
      </c>
      <c r="I57" s="3">
        <f t="shared" si="32"/>
        <v>76</v>
      </c>
      <c r="J57" s="59">
        <f t="shared" si="44"/>
        <v>0.11</v>
      </c>
      <c r="K57" s="83">
        <v>2270.8000000000002</v>
      </c>
      <c r="L57" s="120">
        <f t="shared" si="45"/>
        <v>9.1999999999999993</v>
      </c>
      <c r="M57" s="59">
        <f t="shared" si="46"/>
        <v>0.17</v>
      </c>
      <c r="N57" s="128">
        <v>2</v>
      </c>
      <c r="O57" s="60">
        <f t="shared" si="47"/>
        <v>123</v>
      </c>
      <c r="P57" s="59">
        <f t="shared" si="48"/>
        <v>0.34</v>
      </c>
      <c r="Q57" s="65">
        <f t="shared" si="36"/>
        <v>4.0000000000000049E-2</v>
      </c>
      <c r="R57" s="65">
        <f t="shared" ref="R57:R120" si="51">M57+P57</f>
        <v>0.51</v>
      </c>
      <c r="S57" s="26">
        <f t="shared" si="37"/>
        <v>1</v>
      </c>
      <c r="T57" s="26">
        <f t="shared" si="50"/>
        <v>10</v>
      </c>
      <c r="U57" s="23">
        <f t="shared" si="38"/>
        <v>0</v>
      </c>
      <c r="V57" s="19" t="str">
        <f t="shared" si="39"/>
        <v>АА</v>
      </c>
      <c r="W57" s="23">
        <f t="shared" si="40"/>
        <v>0</v>
      </c>
      <c r="X57" s="17">
        <f t="shared" si="41"/>
        <v>0</v>
      </c>
      <c r="Y57" s="1"/>
    </row>
    <row r="58" spans="2:25" ht="15" outlineLevel="2" x14ac:dyDescent="0.25">
      <c r="B58" s="2">
        <v>20</v>
      </c>
      <c r="C58" s="76" t="s">
        <v>62</v>
      </c>
      <c r="D58" s="5">
        <v>177.35</v>
      </c>
      <c r="E58" s="5">
        <v>100.66</v>
      </c>
      <c r="F58" s="13">
        <v>156.69</v>
      </c>
      <c r="G58" s="10">
        <f t="shared" si="42"/>
        <v>0.56999999999999995</v>
      </c>
      <c r="H58" s="59">
        <f t="shared" si="43"/>
        <v>-0.43000000000000005</v>
      </c>
      <c r="I58" s="3">
        <f t="shared" si="32"/>
        <v>284</v>
      </c>
      <c r="J58" s="59">
        <f t="shared" si="44"/>
        <v>-2.34</v>
      </c>
      <c r="K58" s="83">
        <v>1699.2</v>
      </c>
      <c r="L58" s="120">
        <f t="shared" si="45"/>
        <v>16.899999999999999</v>
      </c>
      <c r="M58" s="59">
        <f t="shared" si="46"/>
        <v>-0.52</v>
      </c>
      <c r="N58" s="128">
        <v>0.9</v>
      </c>
      <c r="O58" s="60">
        <f t="shared" si="47"/>
        <v>112</v>
      </c>
      <c r="P58" s="59">
        <f t="shared" si="48"/>
        <v>0.22</v>
      </c>
      <c r="Q58" s="65">
        <f t="shared" si="36"/>
        <v>-2.77</v>
      </c>
      <c r="R58" s="65">
        <f t="shared" si="51"/>
        <v>-0.30000000000000004</v>
      </c>
      <c r="S58" s="26">
        <f t="shared" si="37"/>
        <v>2</v>
      </c>
      <c r="T58" s="26">
        <f t="shared" si="50"/>
        <v>20</v>
      </c>
      <c r="U58" s="23">
        <f t="shared" si="38"/>
        <v>0</v>
      </c>
      <c r="V58" s="19">
        <f t="shared" si="39"/>
        <v>0</v>
      </c>
      <c r="W58" s="23" t="str">
        <f t="shared" si="40"/>
        <v>ВВ</v>
      </c>
      <c r="X58" s="17">
        <f t="shared" si="41"/>
        <v>0</v>
      </c>
      <c r="Y58" s="1"/>
    </row>
    <row r="59" spans="2:25" ht="15" outlineLevel="2" x14ac:dyDescent="0.25">
      <c r="B59" s="2">
        <v>21</v>
      </c>
      <c r="C59" s="76" t="s">
        <v>63</v>
      </c>
      <c r="D59" s="5">
        <v>301.91000000000003</v>
      </c>
      <c r="E59" s="5">
        <v>229.22</v>
      </c>
      <c r="F59" s="13">
        <v>174.68</v>
      </c>
      <c r="G59" s="10">
        <f t="shared" si="42"/>
        <v>0.76</v>
      </c>
      <c r="H59" s="59">
        <f t="shared" si="43"/>
        <v>-0.24</v>
      </c>
      <c r="I59" s="3">
        <f t="shared" si="32"/>
        <v>139</v>
      </c>
      <c r="J59" s="59">
        <f t="shared" si="44"/>
        <v>-0.63</v>
      </c>
      <c r="K59" s="83">
        <v>2283.6999999999998</v>
      </c>
      <c r="L59" s="120">
        <f t="shared" si="45"/>
        <v>10</v>
      </c>
      <c r="M59" s="59">
        <f t="shared" si="46"/>
        <v>0.1</v>
      </c>
      <c r="N59" s="128">
        <v>2.9</v>
      </c>
      <c r="O59" s="60">
        <f t="shared" si="47"/>
        <v>79</v>
      </c>
      <c r="P59" s="59">
        <f t="shared" si="48"/>
        <v>-0.14000000000000001</v>
      </c>
      <c r="Q59" s="65">
        <f t="shared" si="36"/>
        <v>-0.87</v>
      </c>
      <c r="R59" s="65">
        <f t="shared" si="51"/>
        <v>-4.0000000000000008E-2</v>
      </c>
      <c r="S59" s="26">
        <f t="shared" si="37"/>
        <v>2</v>
      </c>
      <c r="T59" s="26">
        <f t="shared" si="50"/>
        <v>20</v>
      </c>
      <c r="U59" s="23">
        <f t="shared" si="38"/>
        <v>0</v>
      </c>
      <c r="V59" s="19">
        <f t="shared" si="39"/>
        <v>0</v>
      </c>
      <c r="W59" s="23" t="str">
        <f t="shared" si="40"/>
        <v>ВВ</v>
      </c>
      <c r="X59" s="17">
        <f t="shared" si="41"/>
        <v>0</v>
      </c>
      <c r="Y59" s="1"/>
    </row>
    <row r="60" spans="2:25" ht="15" outlineLevel="2" x14ac:dyDescent="0.25">
      <c r="B60" s="2">
        <v>22</v>
      </c>
      <c r="C60" s="76" t="s">
        <v>64</v>
      </c>
      <c r="D60" s="5">
        <v>204.02</v>
      </c>
      <c r="E60" s="5">
        <v>139.38</v>
      </c>
      <c r="F60" s="13">
        <v>152.63999999999999</v>
      </c>
      <c r="G60" s="10">
        <f t="shared" si="42"/>
        <v>0.68</v>
      </c>
      <c r="H60" s="59">
        <f t="shared" si="43"/>
        <v>-0.31999999999999995</v>
      </c>
      <c r="I60" s="3">
        <f t="shared" si="32"/>
        <v>200</v>
      </c>
      <c r="J60" s="59">
        <f t="shared" si="44"/>
        <v>-1.35</v>
      </c>
      <c r="K60" s="83">
        <v>2181.4</v>
      </c>
      <c r="L60" s="120">
        <f t="shared" si="45"/>
        <v>15.7</v>
      </c>
      <c r="M60" s="59">
        <f t="shared" si="46"/>
        <v>-0.41</v>
      </c>
      <c r="N60" s="128">
        <v>2</v>
      </c>
      <c r="O60" s="60">
        <f t="shared" si="47"/>
        <v>70</v>
      </c>
      <c r="P60" s="59">
        <f t="shared" si="48"/>
        <v>-0.23</v>
      </c>
      <c r="Q60" s="65">
        <f t="shared" si="36"/>
        <v>-1.67</v>
      </c>
      <c r="R60" s="65">
        <f t="shared" si="51"/>
        <v>-0.64</v>
      </c>
      <c r="S60" s="26">
        <f t="shared" si="37"/>
        <v>2</v>
      </c>
      <c r="T60" s="26">
        <f t="shared" si="50"/>
        <v>20</v>
      </c>
      <c r="U60" s="23">
        <f t="shared" si="38"/>
        <v>0</v>
      </c>
      <c r="V60" s="19">
        <f t="shared" si="39"/>
        <v>0</v>
      </c>
      <c r="W60" s="23" t="str">
        <f t="shared" si="40"/>
        <v>ВВ</v>
      </c>
      <c r="X60" s="17">
        <f t="shared" si="41"/>
        <v>0</v>
      </c>
      <c r="Y60" s="1"/>
    </row>
    <row r="61" spans="2:25" ht="15" outlineLevel="2" x14ac:dyDescent="0.25">
      <c r="B61" s="2">
        <v>23</v>
      </c>
      <c r="C61" s="76" t="s">
        <v>65</v>
      </c>
      <c r="D61" s="5">
        <v>201.9</v>
      </c>
      <c r="E61" s="5">
        <v>160.97999999999999</v>
      </c>
      <c r="F61" s="13">
        <v>166.93</v>
      </c>
      <c r="G61" s="10">
        <f t="shared" si="42"/>
        <v>0.8</v>
      </c>
      <c r="H61" s="59">
        <f t="shared" si="43"/>
        <v>-0.19999999999999996</v>
      </c>
      <c r="I61" s="3">
        <f t="shared" si="32"/>
        <v>189</v>
      </c>
      <c r="J61" s="59">
        <f t="shared" si="44"/>
        <v>-1.22</v>
      </c>
      <c r="K61" s="83">
        <v>1997.5</v>
      </c>
      <c r="L61" s="120">
        <f t="shared" si="45"/>
        <v>12.4</v>
      </c>
      <c r="M61" s="59">
        <f t="shared" si="46"/>
        <v>-0.12</v>
      </c>
      <c r="N61" s="128">
        <v>1</v>
      </c>
      <c r="O61" s="60">
        <f t="shared" si="47"/>
        <v>161</v>
      </c>
      <c r="P61" s="59">
        <f t="shared" si="48"/>
        <v>0.76</v>
      </c>
      <c r="Q61" s="65">
        <f t="shared" si="36"/>
        <v>-1.42</v>
      </c>
      <c r="R61" s="65">
        <f t="shared" si="51"/>
        <v>0.64</v>
      </c>
      <c r="S61" s="26">
        <f t="shared" si="37"/>
        <v>2</v>
      </c>
      <c r="T61" s="26">
        <f t="shared" si="50"/>
        <v>10</v>
      </c>
      <c r="U61" s="23">
        <f t="shared" si="38"/>
        <v>0</v>
      </c>
      <c r="V61" s="19">
        <f t="shared" si="39"/>
        <v>0</v>
      </c>
      <c r="W61" s="23">
        <f t="shared" si="40"/>
        <v>0</v>
      </c>
      <c r="X61" s="17" t="str">
        <f t="shared" si="41"/>
        <v>ВА</v>
      </c>
      <c r="Y61" s="1"/>
    </row>
    <row r="62" spans="2:25" ht="15" outlineLevel="2" x14ac:dyDescent="0.25">
      <c r="B62" s="2">
        <v>24</v>
      </c>
      <c r="C62" s="76" t="s">
        <v>66</v>
      </c>
      <c r="D62" s="5">
        <v>317.68</v>
      </c>
      <c r="E62" s="5">
        <v>233.35</v>
      </c>
      <c r="F62" s="13">
        <v>344.32</v>
      </c>
      <c r="G62" s="10">
        <f t="shared" si="42"/>
        <v>0.73</v>
      </c>
      <c r="H62" s="59">
        <f t="shared" si="43"/>
        <v>-0.27</v>
      </c>
      <c r="I62" s="3">
        <f t="shared" si="32"/>
        <v>269</v>
      </c>
      <c r="J62" s="59">
        <f t="shared" si="44"/>
        <v>-2.16</v>
      </c>
      <c r="K62" s="83">
        <v>2559.1</v>
      </c>
      <c r="L62" s="120">
        <f t="shared" si="45"/>
        <v>11</v>
      </c>
      <c r="M62" s="59">
        <f t="shared" si="46"/>
        <v>0.01</v>
      </c>
      <c r="N62" s="128">
        <v>2.2000000000000002</v>
      </c>
      <c r="O62" s="60">
        <f t="shared" si="47"/>
        <v>106</v>
      </c>
      <c r="P62" s="59">
        <f t="shared" si="48"/>
        <v>0.16</v>
      </c>
      <c r="Q62" s="65">
        <f t="shared" si="36"/>
        <v>-2.4300000000000002</v>
      </c>
      <c r="R62" s="65">
        <f t="shared" si="51"/>
        <v>0.17</v>
      </c>
      <c r="S62" s="26">
        <f t="shared" si="37"/>
        <v>2</v>
      </c>
      <c r="T62" s="26">
        <f t="shared" si="50"/>
        <v>10</v>
      </c>
      <c r="U62" s="23">
        <f t="shared" si="38"/>
        <v>0</v>
      </c>
      <c r="V62" s="19">
        <f t="shared" si="39"/>
        <v>0</v>
      </c>
      <c r="W62" s="23">
        <f t="shared" si="40"/>
        <v>0</v>
      </c>
      <c r="X62" s="17" t="str">
        <f t="shared" si="41"/>
        <v>ВА</v>
      </c>
      <c r="Y62" s="1"/>
    </row>
    <row r="63" spans="2:25" ht="15" outlineLevel="2" x14ac:dyDescent="0.25">
      <c r="B63" s="2">
        <v>25</v>
      </c>
      <c r="C63" s="76" t="s">
        <v>67</v>
      </c>
      <c r="D63" s="5">
        <v>362.76</v>
      </c>
      <c r="E63" s="5">
        <v>344.84</v>
      </c>
      <c r="F63" s="13">
        <v>166.92</v>
      </c>
      <c r="G63" s="10">
        <f t="shared" si="42"/>
        <v>0.95</v>
      </c>
      <c r="H63" s="59">
        <f t="shared" si="43"/>
        <v>-5.0000000000000044E-2</v>
      </c>
      <c r="I63" s="3">
        <f t="shared" si="32"/>
        <v>88</v>
      </c>
      <c r="J63" s="59">
        <f t="shared" si="44"/>
        <v>-0.03</v>
      </c>
      <c r="K63" s="83">
        <v>3816.1</v>
      </c>
      <c r="L63" s="120">
        <f t="shared" si="45"/>
        <v>11.1</v>
      </c>
      <c r="M63" s="59">
        <f t="shared" si="46"/>
        <v>0</v>
      </c>
      <c r="N63" s="128">
        <v>4.9000000000000004</v>
      </c>
      <c r="O63" s="60">
        <f t="shared" si="47"/>
        <v>70</v>
      </c>
      <c r="P63" s="59">
        <f t="shared" si="48"/>
        <v>-0.23</v>
      </c>
      <c r="Q63" s="65">
        <f t="shared" si="36"/>
        <v>-8.0000000000000043E-2</v>
      </c>
      <c r="R63" s="65">
        <f t="shared" si="51"/>
        <v>-0.23</v>
      </c>
      <c r="S63" s="26">
        <f t="shared" si="37"/>
        <v>2</v>
      </c>
      <c r="T63" s="26">
        <f t="shared" si="50"/>
        <v>20</v>
      </c>
      <c r="U63" s="23">
        <f t="shared" si="38"/>
        <v>0</v>
      </c>
      <c r="V63" s="19">
        <f t="shared" si="39"/>
        <v>0</v>
      </c>
      <c r="W63" s="23" t="str">
        <f t="shared" si="40"/>
        <v>ВВ</v>
      </c>
      <c r="X63" s="17">
        <f t="shared" si="41"/>
        <v>0</v>
      </c>
      <c r="Y63" s="1"/>
    </row>
    <row r="64" spans="2:25" ht="15" outlineLevel="2" x14ac:dyDescent="0.25">
      <c r="B64" s="2">
        <v>26</v>
      </c>
      <c r="C64" s="76" t="s">
        <v>68</v>
      </c>
      <c r="D64" s="5">
        <v>133.30000000000001</v>
      </c>
      <c r="E64" s="5">
        <v>91.95</v>
      </c>
      <c r="F64" s="13">
        <v>101.34</v>
      </c>
      <c r="G64" s="10">
        <f t="shared" si="42"/>
        <v>0.69</v>
      </c>
      <c r="H64" s="59">
        <f t="shared" si="43"/>
        <v>-0.31000000000000005</v>
      </c>
      <c r="I64" s="3">
        <f t="shared" si="32"/>
        <v>201</v>
      </c>
      <c r="J64" s="59">
        <f t="shared" si="44"/>
        <v>-1.36</v>
      </c>
      <c r="K64" s="83">
        <v>1907.9</v>
      </c>
      <c r="L64" s="120">
        <f t="shared" si="45"/>
        <v>20.7</v>
      </c>
      <c r="M64" s="59">
        <f t="shared" si="46"/>
        <v>-0.86</v>
      </c>
      <c r="N64" s="128">
        <v>2.9</v>
      </c>
      <c r="O64" s="60">
        <f t="shared" si="47"/>
        <v>32</v>
      </c>
      <c r="P64" s="59">
        <f t="shared" si="48"/>
        <v>-0.65</v>
      </c>
      <c r="Q64" s="65">
        <f t="shared" si="36"/>
        <v>-1.6700000000000002</v>
      </c>
      <c r="R64" s="65">
        <f t="shared" si="51"/>
        <v>-1.51</v>
      </c>
      <c r="S64" s="26">
        <f t="shared" si="37"/>
        <v>2</v>
      </c>
      <c r="T64" s="26">
        <f t="shared" si="50"/>
        <v>20</v>
      </c>
      <c r="U64" s="23">
        <f t="shared" si="38"/>
        <v>0</v>
      </c>
      <c r="V64" s="19">
        <f t="shared" si="39"/>
        <v>0</v>
      </c>
      <c r="W64" s="23" t="str">
        <f t="shared" si="40"/>
        <v>ВВ</v>
      </c>
      <c r="X64" s="17">
        <f t="shared" si="41"/>
        <v>0</v>
      </c>
      <c r="Y64" s="1"/>
    </row>
    <row r="65" spans="2:26" ht="15" outlineLevel="2" x14ac:dyDescent="0.25">
      <c r="B65" s="2">
        <v>27</v>
      </c>
      <c r="C65" s="76" t="s">
        <v>69</v>
      </c>
      <c r="D65" s="5">
        <v>140.66999999999999</v>
      </c>
      <c r="E65" s="5">
        <v>94.54</v>
      </c>
      <c r="F65" s="13">
        <v>82.13</v>
      </c>
      <c r="G65" s="10">
        <f t="shared" si="42"/>
        <v>0.67</v>
      </c>
      <c r="H65" s="59">
        <f t="shared" si="43"/>
        <v>-0.32999999999999996</v>
      </c>
      <c r="I65" s="3">
        <f t="shared" si="32"/>
        <v>159</v>
      </c>
      <c r="J65" s="59">
        <f t="shared" si="44"/>
        <v>-0.87</v>
      </c>
      <c r="K65" s="83">
        <v>1677.2</v>
      </c>
      <c r="L65" s="120">
        <f t="shared" si="45"/>
        <v>17.7</v>
      </c>
      <c r="M65" s="59">
        <f t="shared" si="46"/>
        <v>-0.59</v>
      </c>
      <c r="N65" s="128">
        <v>1</v>
      </c>
      <c r="O65" s="60">
        <f t="shared" si="47"/>
        <v>95</v>
      </c>
      <c r="P65" s="59">
        <f t="shared" si="48"/>
        <v>0.04</v>
      </c>
      <c r="Q65" s="65">
        <f t="shared" si="36"/>
        <v>-1.2</v>
      </c>
      <c r="R65" s="65">
        <f t="shared" si="51"/>
        <v>-0.54999999999999993</v>
      </c>
      <c r="S65" s="26">
        <f t="shared" si="37"/>
        <v>2</v>
      </c>
      <c r="T65" s="26">
        <f t="shared" si="50"/>
        <v>20</v>
      </c>
      <c r="U65" s="23">
        <f t="shared" si="38"/>
        <v>0</v>
      </c>
      <c r="V65" s="19">
        <f t="shared" si="39"/>
        <v>0</v>
      </c>
      <c r="W65" s="23" t="str">
        <f t="shared" si="40"/>
        <v>ВВ</v>
      </c>
      <c r="X65" s="17">
        <f t="shared" si="41"/>
        <v>0</v>
      </c>
      <c r="Y65" s="1"/>
    </row>
    <row r="66" spans="2:26" ht="15" outlineLevel="2" x14ac:dyDescent="0.25">
      <c r="B66" s="2">
        <v>28</v>
      </c>
      <c r="C66" s="76" t="s">
        <v>70</v>
      </c>
      <c r="D66" s="5">
        <v>242.27</v>
      </c>
      <c r="E66" s="5">
        <v>177.69</v>
      </c>
      <c r="F66" s="13">
        <v>154.58000000000001</v>
      </c>
      <c r="G66" s="10">
        <f t="shared" si="42"/>
        <v>0.73</v>
      </c>
      <c r="H66" s="59">
        <f t="shared" si="43"/>
        <v>-0.27</v>
      </c>
      <c r="I66" s="3">
        <f t="shared" si="32"/>
        <v>159</v>
      </c>
      <c r="J66" s="59">
        <f t="shared" si="44"/>
        <v>-0.87</v>
      </c>
      <c r="K66" s="83">
        <v>2866.3</v>
      </c>
      <c r="L66" s="120">
        <f t="shared" si="45"/>
        <v>16.100000000000001</v>
      </c>
      <c r="M66" s="59">
        <f t="shared" si="46"/>
        <v>-0.45</v>
      </c>
      <c r="N66" s="128">
        <v>4</v>
      </c>
      <c r="O66" s="60">
        <f t="shared" si="47"/>
        <v>44</v>
      </c>
      <c r="P66" s="59">
        <f t="shared" si="48"/>
        <v>-0.52</v>
      </c>
      <c r="Q66" s="65">
        <f t="shared" si="36"/>
        <v>-1.1400000000000001</v>
      </c>
      <c r="R66" s="65">
        <f t="shared" si="51"/>
        <v>-0.97</v>
      </c>
      <c r="S66" s="26">
        <f t="shared" si="37"/>
        <v>2</v>
      </c>
      <c r="T66" s="26">
        <f t="shared" si="50"/>
        <v>20</v>
      </c>
      <c r="U66" s="23">
        <f t="shared" si="38"/>
        <v>0</v>
      </c>
      <c r="V66" s="19">
        <f t="shared" si="39"/>
        <v>0</v>
      </c>
      <c r="W66" s="23" t="str">
        <f t="shared" si="40"/>
        <v>ВВ</v>
      </c>
      <c r="X66" s="17">
        <f t="shared" si="41"/>
        <v>0</v>
      </c>
      <c r="Y66" s="1"/>
    </row>
    <row r="67" spans="2:26" ht="15" outlineLevel="2" x14ac:dyDescent="0.25">
      <c r="B67" s="2">
        <v>29</v>
      </c>
      <c r="C67" s="76" t="s">
        <v>71</v>
      </c>
      <c r="D67" s="5">
        <v>250.07</v>
      </c>
      <c r="E67" s="5">
        <v>210.03</v>
      </c>
      <c r="F67" s="13">
        <v>149.03</v>
      </c>
      <c r="G67" s="10">
        <f t="shared" si="42"/>
        <v>0.84</v>
      </c>
      <c r="H67" s="59">
        <f t="shared" si="43"/>
        <v>-0.16000000000000003</v>
      </c>
      <c r="I67" s="3">
        <f t="shared" si="32"/>
        <v>129</v>
      </c>
      <c r="J67" s="59">
        <f t="shared" si="44"/>
        <v>-0.52</v>
      </c>
      <c r="K67" s="83">
        <v>2371.1</v>
      </c>
      <c r="L67" s="120">
        <f t="shared" si="45"/>
        <v>11.3</v>
      </c>
      <c r="M67" s="59">
        <f t="shared" si="46"/>
        <v>-0.02</v>
      </c>
      <c r="N67" s="128">
        <v>2.9</v>
      </c>
      <c r="O67" s="60">
        <f t="shared" si="47"/>
        <v>72</v>
      </c>
      <c r="P67" s="59">
        <f t="shared" si="48"/>
        <v>-0.21</v>
      </c>
      <c r="Q67" s="65">
        <f t="shared" si="36"/>
        <v>-0.68</v>
      </c>
      <c r="R67" s="65">
        <f t="shared" si="51"/>
        <v>-0.22999999999999998</v>
      </c>
      <c r="S67" s="26">
        <f t="shared" si="37"/>
        <v>2</v>
      </c>
      <c r="T67" s="26">
        <f t="shared" si="50"/>
        <v>20</v>
      </c>
      <c r="U67" s="23">
        <f t="shared" si="38"/>
        <v>0</v>
      </c>
      <c r="V67" s="19">
        <f t="shared" si="39"/>
        <v>0</v>
      </c>
      <c r="W67" s="23" t="str">
        <f t="shared" si="40"/>
        <v>ВВ</v>
      </c>
      <c r="X67" s="17">
        <f t="shared" si="41"/>
        <v>0</v>
      </c>
      <c r="Y67" s="1"/>
    </row>
    <row r="68" spans="2:26" ht="15" outlineLevel="2" x14ac:dyDescent="0.25">
      <c r="B68" s="2">
        <v>30</v>
      </c>
      <c r="C68" s="76" t="s">
        <v>72</v>
      </c>
      <c r="D68" s="5">
        <v>411.43</v>
      </c>
      <c r="E68" s="5">
        <v>371.47</v>
      </c>
      <c r="F68" s="13">
        <v>161.96</v>
      </c>
      <c r="G68" s="10">
        <f t="shared" si="42"/>
        <v>0.9</v>
      </c>
      <c r="H68" s="59">
        <f t="shared" si="43"/>
        <v>-9.9999999999999978E-2</v>
      </c>
      <c r="I68" s="3">
        <f t="shared" si="32"/>
        <v>80</v>
      </c>
      <c r="J68" s="59">
        <f t="shared" si="44"/>
        <v>0.06</v>
      </c>
      <c r="K68" s="83">
        <v>3837.5</v>
      </c>
      <c r="L68" s="120">
        <f t="shared" si="45"/>
        <v>10.3</v>
      </c>
      <c r="M68" s="59">
        <f t="shared" si="46"/>
        <v>7.0000000000000007E-2</v>
      </c>
      <c r="N68" s="128">
        <v>4</v>
      </c>
      <c r="O68" s="60">
        <f t="shared" si="47"/>
        <v>93</v>
      </c>
      <c r="P68" s="59">
        <f t="shared" si="48"/>
        <v>0.02</v>
      </c>
      <c r="Q68" s="65">
        <f t="shared" si="36"/>
        <v>-3.999999999999998E-2</v>
      </c>
      <c r="R68" s="65">
        <f t="shared" si="51"/>
        <v>9.0000000000000011E-2</v>
      </c>
      <c r="S68" s="26">
        <f t="shared" si="37"/>
        <v>2</v>
      </c>
      <c r="T68" s="26">
        <f t="shared" si="50"/>
        <v>10</v>
      </c>
      <c r="U68" s="23">
        <f t="shared" si="38"/>
        <v>0</v>
      </c>
      <c r="V68" s="19">
        <f t="shared" si="39"/>
        <v>0</v>
      </c>
      <c r="W68" s="23">
        <f t="shared" si="40"/>
        <v>0</v>
      </c>
      <c r="X68" s="17" t="str">
        <f t="shared" si="41"/>
        <v>ВА</v>
      </c>
      <c r="Y68" s="1"/>
    </row>
    <row r="69" spans="2:26" ht="15" outlineLevel="2" x14ac:dyDescent="0.25">
      <c r="B69" s="2">
        <v>31</v>
      </c>
      <c r="C69" s="76" t="s">
        <v>73</v>
      </c>
      <c r="D69" s="5">
        <v>254.43</v>
      </c>
      <c r="E69" s="5">
        <v>257.45</v>
      </c>
      <c r="F69" s="13">
        <v>117.98</v>
      </c>
      <c r="G69" s="10">
        <f t="shared" si="42"/>
        <v>1.01</v>
      </c>
      <c r="H69" s="59">
        <f t="shared" si="43"/>
        <v>1.0000000000000009E-2</v>
      </c>
      <c r="I69" s="3">
        <f t="shared" si="32"/>
        <v>84</v>
      </c>
      <c r="J69" s="59">
        <f t="shared" si="44"/>
        <v>0.01</v>
      </c>
      <c r="K69" s="83">
        <v>3007.2</v>
      </c>
      <c r="L69" s="120">
        <f t="shared" si="45"/>
        <v>11.7</v>
      </c>
      <c r="M69" s="59">
        <f t="shared" si="46"/>
        <v>-0.05</v>
      </c>
      <c r="N69" s="128">
        <v>3</v>
      </c>
      <c r="O69" s="60">
        <f t="shared" si="47"/>
        <v>86</v>
      </c>
      <c r="P69" s="59">
        <f t="shared" si="48"/>
        <v>-0.06</v>
      </c>
      <c r="Q69" s="65">
        <f t="shared" si="36"/>
        <v>2.0000000000000011E-2</v>
      </c>
      <c r="R69" s="65">
        <f t="shared" si="51"/>
        <v>-0.11</v>
      </c>
      <c r="S69" s="26">
        <f t="shared" si="37"/>
        <v>1</v>
      </c>
      <c r="T69" s="26">
        <f t="shared" si="50"/>
        <v>20</v>
      </c>
      <c r="U69" s="23" t="str">
        <f t="shared" si="38"/>
        <v>АВ</v>
      </c>
      <c r="V69" s="19">
        <f t="shared" si="39"/>
        <v>0</v>
      </c>
      <c r="W69" s="23">
        <f t="shared" si="40"/>
        <v>0</v>
      </c>
      <c r="X69" s="17">
        <f t="shared" si="41"/>
        <v>0</v>
      </c>
      <c r="Y69" s="1"/>
      <c r="Z69" s="181"/>
    </row>
    <row r="70" spans="2:26" ht="15" outlineLevel="2" x14ac:dyDescent="0.25">
      <c r="B70" s="2">
        <v>32</v>
      </c>
      <c r="C70" s="76" t="s">
        <v>74</v>
      </c>
      <c r="D70" s="5">
        <v>149.63</v>
      </c>
      <c r="E70" s="5">
        <v>138.44999999999999</v>
      </c>
      <c r="F70" s="13">
        <v>148.18</v>
      </c>
      <c r="G70" s="10">
        <f t="shared" si="42"/>
        <v>0.93</v>
      </c>
      <c r="H70" s="59">
        <f t="shared" si="43"/>
        <v>-6.9999999999999951E-2</v>
      </c>
      <c r="I70" s="3">
        <f t="shared" si="32"/>
        <v>195</v>
      </c>
      <c r="J70" s="59">
        <f t="shared" si="44"/>
        <v>-1.29</v>
      </c>
      <c r="K70" s="83">
        <v>1822.9</v>
      </c>
      <c r="L70" s="120">
        <f t="shared" si="45"/>
        <v>13.2</v>
      </c>
      <c r="M70" s="59">
        <f t="shared" si="46"/>
        <v>-0.19</v>
      </c>
      <c r="N70" s="128">
        <v>1</v>
      </c>
      <c r="O70" s="60">
        <f t="shared" si="47"/>
        <v>138</v>
      </c>
      <c r="P70" s="59">
        <f t="shared" si="48"/>
        <v>0.51</v>
      </c>
      <c r="Q70" s="65">
        <f t="shared" si="36"/>
        <v>-1.3599999999999999</v>
      </c>
      <c r="R70" s="65">
        <f t="shared" si="51"/>
        <v>0.32</v>
      </c>
      <c r="S70" s="26">
        <f t="shared" si="37"/>
        <v>2</v>
      </c>
      <c r="T70" s="26">
        <f t="shared" si="50"/>
        <v>10</v>
      </c>
      <c r="U70" s="23">
        <f t="shared" si="38"/>
        <v>0</v>
      </c>
      <c r="V70" s="19">
        <f t="shared" si="39"/>
        <v>0</v>
      </c>
      <c r="W70" s="23">
        <f t="shared" si="40"/>
        <v>0</v>
      </c>
      <c r="X70" s="17" t="str">
        <f t="shared" si="41"/>
        <v>ВА</v>
      </c>
      <c r="Y70" s="1"/>
    </row>
    <row r="71" spans="2:26" ht="15" outlineLevel="2" x14ac:dyDescent="0.25">
      <c r="B71" s="2">
        <v>33</v>
      </c>
      <c r="C71" s="76" t="s">
        <v>75</v>
      </c>
      <c r="D71" s="5">
        <v>168.08</v>
      </c>
      <c r="E71" s="5">
        <v>154.58000000000001</v>
      </c>
      <c r="F71" s="13">
        <v>130.51</v>
      </c>
      <c r="G71" s="10">
        <f t="shared" si="42"/>
        <v>0.92</v>
      </c>
      <c r="H71" s="59">
        <f t="shared" si="43"/>
        <v>-7.999999999999996E-2</v>
      </c>
      <c r="I71" s="3">
        <f t="shared" si="32"/>
        <v>154</v>
      </c>
      <c r="J71" s="59">
        <f t="shared" si="44"/>
        <v>-0.81</v>
      </c>
      <c r="K71" s="83">
        <v>2808.5</v>
      </c>
      <c r="L71" s="120">
        <f t="shared" si="45"/>
        <v>18.2</v>
      </c>
      <c r="M71" s="59">
        <f t="shared" si="46"/>
        <v>-0.64</v>
      </c>
      <c r="N71" s="128">
        <v>3</v>
      </c>
      <c r="O71" s="60">
        <f t="shared" si="47"/>
        <v>52</v>
      </c>
      <c r="P71" s="59">
        <f t="shared" si="48"/>
        <v>-0.43</v>
      </c>
      <c r="Q71" s="65">
        <f t="shared" si="36"/>
        <v>-0.89</v>
      </c>
      <c r="R71" s="65">
        <f t="shared" si="51"/>
        <v>-1.07</v>
      </c>
      <c r="S71" s="26">
        <f t="shared" si="37"/>
        <v>2</v>
      </c>
      <c r="T71" s="26">
        <f t="shared" si="50"/>
        <v>20</v>
      </c>
      <c r="U71" s="23">
        <f t="shared" si="38"/>
        <v>0</v>
      </c>
      <c r="V71" s="19">
        <f t="shared" si="39"/>
        <v>0</v>
      </c>
      <c r="W71" s="23" t="str">
        <f t="shared" si="40"/>
        <v>ВВ</v>
      </c>
      <c r="X71" s="17">
        <f t="shared" si="41"/>
        <v>0</v>
      </c>
      <c r="Y71" s="1"/>
    </row>
    <row r="72" spans="2:26" ht="15" outlineLevel="2" x14ac:dyDescent="0.25">
      <c r="B72" s="2">
        <v>34</v>
      </c>
      <c r="C72" s="76" t="s">
        <v>76</v>
      </c>
      <c r="D72" s="5">
        <v>552.63</v>
      </c>
      <c r="E72" s="5">
        <v>540.62</v>
      </c>
      <c r="F72" s="13">
        <v>200</v>
      </c>
      <c r="G72" s="10">
        <f t="shared" si="42"/>
        <v>0.98</v>
      </c>
      <c r="H72" s="59">
        <f t="shared" si="43"/>
        <v>-2.0000000000000018E-2</v>
      </c>
      <c r="I72" s="3">
        <f t="shared" si="32"/>
        <v>68</v>
      </c>
      <c r="J72" s="59">
        <f t="shared" si="44"/>
        <v>0.2</v>
      </c>
      <c r="K72" s="83">
        <v>2522.6999999999998</v>
      </c>
      <c r="L72" s="120">
        <f t="shared" si="45"/>
        <v>4.7</v>
      </c>
      <c r="M72" s="59">
        <f t="shared" si="46"/>
        <v>0.57999999999999996</v>
      </c>
      <c r="N72" s="128">
        <v>2.9</v>
      </c>
      <c r="O72" s="60">
        <f t="shared" si="47"/>
        <v>186</v>
      </c>
      <c r="P72" s="59">
        <f t="shared" si="48"/>
        <v>1.03</v>
      </c>
      <c r="Q72" s="65">
        <f t="shared" si="36"/>
        <v>0.18</v>
      </c>
      <c r="R72" s="65">
        <f t="shared" si="51"/>
        <v>1.6099999999999999</v>
      </c>
      <c r="S72" s="26">
        <f t="shared" si="37"/>
        <v>1</v>
      </c>
      <c r="T72" s="26">
        <f t="shared" si="50"/>
        <v>10</v>
      </c>
      <c r="U72" s="23">
        <f t="shared" si="38"/>
        <v>0</v>
      </c>
      <c r="V72" s="19" t="str">
        <f t="shared" si="39"/>
        <v>АА</v>
      </c>
      <c r="W72" s="23">
        <f t="shared" si="40"/>
        <v>0</v>
      </c>
      <c r="X72" s="17">
        <f t="shared" si="41"/>
        <v>0</v>
      </c>
      <c r="Y72" s="1"/>
    </row>
    <row r="73" spans="2:26" ht="15" outlineLevel="2" x14ac:dyDescent="0.25">
      <c r="B73" s="2">
        <v>35</v>
      </c>
      <c r="C73" s="76" t="s">
        <v>77</v>
      </c>
      <c r="D73" s="5">
        <v>695.8</v>
      </c>
      <c r="E73" s="5">
        <v>637.59</v>
      </c>
      <c r="F73" s="13">
        <v>293.2</v>
      </c>
      <c r="G73" s="10">
        <f t="shared" si="42"/>
        <v>0.92</v>
      </c>
      <c r="H73" s="59">
        <f t="shared" si="43"/>
        <v>-7.999999999999996E-2</v>
      </c>
      <c r="I73" s="3">
        <f t="shared" si="32"/>
        <v>84</v>
      </c>
      <c r="J73" s="59">
        <f t="shared" si="44"/>
        <v>0.01</v>
      </c>
      <c r="K73" s="83">
        <v>6599.6</v>
      </c>
      <c r="L73" s="120">
        <f t="shared" si="45"/>
        <v>10.4</v>
      </c>
      <c r="M73" s="59">
        <f t="shared" si="46"/>
        <v>0.06</v>
      </c>
      <c r="N73" s="128">
        <v>8</v>
      </c>
      <c r="O73" s="60">
        <f t="shared" si="47"/>
        <v>80</v>
      </c>
      <c r="P73" s="59">
        <f t="shared" si="48"/>
        <v>-0.13</v>
      </c>
      <c r="Q73" s="65">
        <f t="shared" si="36"/>
        <v>-6.9999999999999965E-2</v>
      </c>
      <c r="R73" s="65">
        <f t="shared" si="51"/>
        <v>-7.0000000000000007E-2</v>
      </c>
      <c r="S73" s="26">
        <f t="shared" si="37"/>
        <v>2</v>
      </c>
      <c r="T73" s="26">
        <f t="shared" si="50"/>
        <v>20</v>
      </c>
      <c r="U73" s="23">
        <f t="shared" si="38"/>
        <v>0</v>
      </c>
      <c r="V73" s="19">
        <f t="shared" si="39"/>
        <v>0</v>
      </c>
      <c r="W73" s="23" t="str">
        <f t="shared" si="40"/>
        <v>ВВ</v>
      </c>
      <c r="X73" s="17">
        <f t="shared" si="41"/>
        <v>0</v>
      </c>
      <c r="Y73" s="1"/>
    </row>
    <row r="74" spans="2:26" ht="15" outlineLevel="2" x14ac:dyDescent="0.25">
      <c r="B74" s="2">
        <v>36</v>
      </c>
      <c r="C74" s="76" t="s">
        <v>78</v>
      </c>
      <c r="D74" s="5">
        <v>86.74</v>
      </c>
      <c r="E74" s="5">
        <v>63.34</v>
      </c>
      <c r="F74" s="13">
        <v>40.4</v>
      </c>
      <c r="G74" s="10">
        <f t="shared" si="42"/>
        <v>0.73</v>
      </c>
      <c r="H74" s="59">
        <f t="shared" si="43"/>
        <v>-0.27</v>
      </c>
      <c r="I74" s="3">
        <f t="shared" si="32"/>
        <v>116</v>
      </c>
      <c r="J74" s="59">
        <f t="shared" si="44"/>
        <v>-0.36</v>
      </c>
      <c r="K74" s="83">
        <v>1968.8</v>
      </c>
      <c r="L74" s="120">
        <f t="shared" si="45"/>
        <v>31.1</v>
      </c>
      <c r="M74" s="59">
        <f t="shared" si="46"/>
        <v>-1.8</v>
      </c>
      <c r="N74" s="128">
        <v>2</v>
      </c>
      <c r="O74" s="60">
        <f t="shared" si="47"/>
        <v>32</v>
      </c>
      <c r="P74" s="59">
        <f t="shared" si="48"/>
        <v>-0.65</v>
      </c>
      <c r="Q74" s="65">
        <f t="shared" si="36"/>
        <v>-0.63</v>
      </c>
      <c r="R74" s="65">
        <f t="shared" si="51"/>
        <v>-2.4500000000000002</v>
      </c>
      <c r="S74" s="26">
        <f t="shared" si="37"/>
        <v>2</v>
      </c>
      <c r="T74" s="26">
        <f t="shared" si="50"/>
        <v>20</v>
      </c>
      <c r="U74" s="23">
        <f t="shared" si="38"/>
        <v>0</v>
      </c>
      <c r="V74" s="19">
        <f t="shared" si="39"/>
        <v>0</v>
      </c>
      <c r="W74" s="23" t="str">
        <f t="shared" si="40"/>
        <v>ВВ</v>
      </c>
      <c r="X74" s="17">
        <f t="shared" si="41"/>
        <v>0</v>
      </c>
      <c r="Y74" s="1"/>
    </row>
    <row r="75" spans="2:26" ht="15" outlineLevel="2" x14ac:dyDescent="0.25">
      <c r="B75" s="2">
        <v>37</v>
      </c>
      <c r="C75" s="76" t="s">
        <v>79</v>
      </c>
      <c r="D75" s="5">
        <v>2328.6799999999998</v>
      </c>
      <c r="E75" s="5">
        <v>2124.08</v>
      </c>
      <c r="F75" s="13">
        <v>1053.5999999999999</v>
      </c>
      <c r="G75" s="10">
        <f t="shared" si="42"/>
        <v>0.91</v>
      </c>
      <c r="H75" s="59">
        <f t="shared" si="43"/>
        <v>-8.9999999999999969E-2</v>
      </c>
      <c r="I75" s="3">
        <f t="shared" si="32"/>
        <v>91</v>
      </c>
      <c r="J75" s="59">
        <f t="shared" si="44"/>
        <v>-7.0000000000000007E-2</v>
      </c>
      <c r="K75" s="83">
        <v>13690.1</v>
      </c>
      <c r="L75" s="120">
        <f t="shared" si="45"/>
        <v>6.4</v>
      </c>
      <c r="M75" s="59">
        <f t="shared" si="46"/>
        <v>0.42</v>
      </c>
      <c r="N75" s="128">
        <v>23.7</v>
      </c>
      <c r="O75" s="60">
        <f t="shared" si="47"/>
        <v>90</v>
      </c>
      <c r="P75" s="59">
        <f t="shared" si="48"/>
        <v>-0.02</v>
      </c>
      <c r="Q75" s="65">
        <f t="shared" si="36"/>
        <v>-0.15999999999999998</v>
      </c>
      <c r="R75" s="65">
        <f t="shared" si="51"/>
        <v>0.39999999999999997</v>
      </c>
      <c r="S75" s="26">
        <f t="shared" si="37"/>
        <v>2</v>
      </c>
      <c r="T75" s="26">
        <f t="shared" si="50"/>
        <v>10</v>
      </c>
      <c r="U75" s="23">
        <f t="shared" si="38"/>
        <v>0</v>
      </c>
      <c r="V75" s="19">
        <f t="shared" si="39"/>
        <v>0</v>
      </c>
      <c r="W75" s="23">
        <f t="shared" si="40"/>
        <v>0</v>
      </c>
      <c r="X75" s="17" t="str">
        <f t="shared" si="41"/>
        <v>ВА</v>
      </c>
      <c r="Y75" s="1"/>
    </row>
    <row r="76" spans="2:26" ht="15" outlineLevel="2" x14ac:dyDescent="0.25">
      <c r="B76" s="2">
        <v>38</v>
      </c>
      <c r="C76" s="76" t="s">
        <v>80</v>
      </c>
      <c r="D76" s="5">
        <v>146.71</v>
      </c>
      <c r="E76" s="5">
        <v>93.03</v>
      </c>
      <c r="F76" s="13">
        <v>100.68</v>
      </c>
      <c r="G76" s="10">
        <f t="shared" si="42"/>
        <v>0.63</v>
      </c>
      <c r="H76" s="59">
        <f t="shared" si="43"/>
        <v>-0.37</v>
      </c>
      <c r="I76" s="3">
        <f t="shared" si="32"/>
        <v>198</v>
      </c>
      <c r="J76" s="59">
        <f t="shared" si="44"/>
        <v>-1.33</v>
      </c>
      <c r="K76" s="83">
        <v>2134.9</v>
      </c>
      <c r="L76" s="120">
        <f t="shared" si="45"/>
        <v>22.9</v>
      </c>
      <c r="M76" s="59">
        <f t="shared" si="46"/>
        <v>-1.06</v>
      </c>
      <c r="N76" s="128">
        <v>2</v>
      </c>
      <c r="O76" s="60">
        <f t="shared" si="47"/>
        <v>47</v>
      </c>
      <c r="P76" s="59">
        <f t="shared" si="48"/>
        <v>-0.49</v>
      </c>
      <c r="Q76" s="65">
        <f t="shared" si="36"/>
        <v>-1.7000000000000002</v>
      </c>
      <c r="R76" s="65">
        <f t="shared" si="51"/>
        <v>-1.55</v>
      </c>
      <c r="S76" s="26">
        <f t="shared" si="37"/>
        <v>2</v>
      </c>
      <c r="T76" s="26">
        <f t="shared" si="50"/>
        <v>20</v>
      </c>
      <c r="U76" s="23">
        <f t="shared" si="38"/>
        <v>0</v>
      </c>
      <c r="V76" s="19">
        <f t="shared" si="39"/>
        <v>0</v>
      </c>
      <c r="W76" s="23" t="str">
        <f t="shared" si="40"/>
        <v>ВВ</v>
      </c>
      <c r="X76" s="17">
        <f t="shared" si="41"/>
        <v>0</v>
      </c>
      <c r="Y76" s="1"/>
    </row>
    <row r="77" spans="2:26" ht="15" outlineLevel="2" x14ac:dyDescent="0.25">
      <c r="B77" s="2">
        <v>39</v>
      </c>
      <c r="C77" s="76" t="s">
        <v>81</v>
      </c>
      <c r="D77" s="5">
        <v>250.21</v>
      </c>
      <c r="E77" s="5">
        <v>260.5</v>
      </c>
      <c r="F77" s="13">
        <v>91.72</v>
      </c>
      <c r="G77" s="10">
        <f t="shared" si="42"/>
        <v>1.04</v>
      </c>
      <c r="H77" s="59">
        <f t="shared" si="43"/>
        <v>4.0000000000000036E-2</v>
      </c>
      <c r="I77" s="3">
        <f t="shared" si="32"/>
        <v>64</v>
      </c>
      <c r="J77" s="59">
        <f t="shared" si="44"/>
        <v>0.25</v>
      </c>
      <c r="K77" s="83">
        <v>2674.9</v>
      </c>
      <c r="L77" s="120">
        <f t="shared" si="45"/>
        <v>10.3</v>
      </c>
      <c r="M77" s="59">
        <f t="shared" si="46"/>
        <v>7.0000000000000007E-2</v>
      </c>
      <c r="N77" s="128">
        <v>2.7</v>
      </c>
      <c r="O77" s="60">
        <f t="shared" si="47"/>
        <v>96</v>
      </c>
      <c r="P77" s="59">
        <f t="shared" si="48"/>
        <v>0.05</v>
      </c>
      <c r="Q77" s="65">
        <f t="shared" si="36"/>
        <v>0.29000000000000004</v>
      </c>
      <c r="R77" s="65">
        <f t="shared" si="51"/>
        <v>0.12000000000000001</v>
      </c>
      <c r="S77" s="26">
        <f t="shared" si="37"/>
        <v>1</v>
      </c>
      <c r="T77" s="26">
        <f t="shared" si="50"/>
        <v>10</v>
      </c>
      <c r="U77" s="23">
        <f t="shared" si="38"/>
        <v>0</v>
      </c>
      <c r="V77" s="19" t="str">
        <f t="shared" si="39"/>
        <v>АА</v>
      </c>
      <c r="W77" s="23">
        <f t="shared" si="40"/>
        <v>0</v>
      </c>
      <c r="X77" s="17">
        <f t="shared" si="41"/>
        <v>0</v>
      </c>
      <c r="Y77" s="1"/>
    </row>
    <row r="78" spans="2:26" ht="15" outlineLevel="2" x14ac:dyDescent="0.25">
      <c r="B78" s="2">
        <v>40</v>
      </c>
      <c r="C78" s="76" t="s">
        <v>82</v>
      </c>
      <c r="D78" s="5">
        <v>217.86</v>
      </c>
      <c r="E78" s="5">
        <v>173.44</v>
      </c>
      <c r="F78" s="13">
        <v>148.41999999999999</v>
      </c>
      <c r="G78" s="10">
        <f t="shared" si="42"/>
        <v>0.8</v>
      </c>
      <c r="H78" s="59">
        <f t="shared" si="43"/>
        <v>-0.19999999999999996</v>
      </c>
      <c r="I78" s="3">
        <f t="shared" si="32"/>
        <v>156</v>
      </c>
      <c r="J78" s="59">
        <f t="shared" si="44"/>
        <v>-0.83</v>
      </c>
      <c r="K78" s="83">
        <v>2302.6</v>
      </c>
      <c r="L78" s="120">
        <f t="shared" si="45"/>
        <v>13.3</v>
      </c>
      <c r="M78" s="59">
        <f t="shared" si="46"/>
        <v>-0.2</v>
      </c>
      <c r="N78" s="128">
        <v>3</v>
      </c>
      <c r="O78" s="60">
        <f t="shared" si="47"/>
        <v>58</v>
      </c>
      <c r="P78" s="59">
        <f t="shared" si="48"/>
        <v>-0.37</v>
      </c>
      <c r="Q78" s="65">
        <f t="shared" si="36"/>
        <v>-1.0299999999999998</v>
      </c>
      <c r="R78" s="65">
        <f t="shared" si="51"/>
        <v>-0.57000000000000006</v>
      </c>
      <c r="S78" s="26">
        <f t="shared" si="37"/>
        <v>2</v>
      </c>
      <c r="T78" s="26">
        <f t="shared" si="50"/>
        <v>20</v>
      </c>
      <c r="U78" s="23">
        <f t="shared" si="38"/>
        <v>0</v>
      </c>
      <c r="V78" s="19">
        <f t="shared" si="39"/>
        <v>0</v>
      </c>
      <c r="W78" s="23" t="str">
        <f t="shared" si="40"/>
        <v>ВВ</v>
      </c>
      <c r="X78" s="17">
        <f t="shared" si="41"/>
        <v>0</v>
      </c>
      <c r="Y78" s="1"/>
    </row>
    <row r="79" spans="2:26" ht="15" outlineLevel="2" x14ac:dyDescent="0.25">
      <c r="B79" s="2">
        <v>41</v>
      </c>
      <c r="C79" s="76" t="s">
        <v>83</v>
      </c>
      <c r="D79" s="5">
        <v>354.89</v>
      </c>
      <c r="E79" s="5">
        <v>286.16000000000003</v>
      </c>
      <c r="F79" s="13">
        <v>299.74</v>
      </c>
      <c r="G79" s="10">
        <f t="shared" si="42"/>
        <v>0.81</v>
      </c>
      <c r="H79" s="59">
        <f t="shared" si="43"/>
        <v>-0.18999999999999995</v>
      </c>
      <c r="I79" s="3">
        <f t="shared" si="32"/>
        <v>191</v>
      </c>
      <c r="J79" s="59">
        <f t="shared" si="44"/>
        <v>-1.24</v>
      </c>
      <c r="K79" s="83">
        <v>3133.7</v>
      </c>
      <c r="L79" s="120">
        <f t="shared" si="45"/>
        <v>11</v>
      </c>
      <c r="M79" s="59">
        <f t="shared" si="46"/>
        <v>0.01</v>
      </c>
      <c r="N79" s="128">
        <v>3.8</v>
      </c>
      <c r="O79" s="60">
        <f t="shared" si="47"/>
        <v>75</v>
      </c>
      <c r="P79" s="59">
        <f t="shared" si="48"/>
        <v>-0.18</v>
      </c>
      <c r="Q79" s="65">
        <f t="shared" si="36"/>
        <v>-1.43</v>
      </c>
      <c r="R79" s="65">
        <f t="shared" si="51"/>
        <v>-0.16999999999999998</v>
      </c>
      <c r="S79" s="26">
        <f t="shared" si="37"/>
        <v>2</v>
      </c>
      <c r="T79" s="26">
        <f t="shared" si="50"/>
        <v>20</v>
      </c>
      <c r="U79" s="23">
        <f t="shared" si="38"/>
        <v>0</v>
      </c>
      <c r="V79" s="19">
        <f t="shared" si="39"/>
        <v>0</v>
      </c>
      <c r="W79" s="23" t="str">
        <f t="shared" si="40"/>
        <v>ВВ</v>
      </c>
      <c r="X79" s="17">
        <f t="shared" si="41"/>
        <v>0</v>
      </c>
      <c r="Y79" s="1"/>
    </row>
    <row r="80" spans="2:26" ht="15" outlineLevel="2" x14ac:dyDescent="0.25">
      <c r="B80" s="2">
        <v>42</v>
      </c>
      <c r="C80" s="76" t="s">
        <v>84</v>
      </c>
      <c r="D80" s="5">
        <v>174.98</v>
      </c>
      <c r="E80" s="5">
        <v>146.79</v>
      </c>
      <c r="F80" s="13">
        <v>74.19</v>
      </c>
      <c r="G80" s="10">
        <f t="shared" si="42"/>
        <v>0.84</v>
      </c>
      <c r="H80" s="59">
        <f t="shared" si="43"/>
        <v>-0.16000000000000003</v>
      </c>
      <c r="I80" s="3">
        <f t="shared" si="32"/>
        <v>92</v>
      </c>
      <c r="J80" s="59">
        <f t="shared" si="44"/>
        <v>-0.08</v>
      </c>
      <c r="K80" s="83">
        <v>2717</v>
      </c>
      <c r="L80" s="120">
        <f t="shared" si="45"/>
        <v>18.5</v>
      </c>
      <c r="M80" s="59">
        <f t="shared" si="46"/>
        <v>-0.67</v>
      </c>
      <c r="N80" s="128">
        <v>3.9</v>
      </c>
      <c r="O80" s="60">
        <f t="shared" si="47"/>
        <v>38</v>
      </c>
      <c r="P80" s="59">
        <f t="shared" si="48"/>
        <v>-0.57999999999999996</v>
      </c>
      <c r="Q80" s="65">
        <f t="shared" si="36"/>
        <v>-0.24000000000000005</v>
      </c>
      <c r="R80" s="65">
        <f t="shared" si="51"/>
        <v>-1.25</v>
      </c>
      <c r="S80" s="26">
        <f t="shared" si="37"/>
        <v>2</v>
      </c>
      <c r="T80" s="26">
        <f t="shared" si="50"/>
        <v>20</v>
      </c>
      <c r="U80" s="23">
        <f t="shared" si="38"/>
        <v>0</v>
      </c>
      <c r="V80" s="19">
        <f t="shared" si="39"/>
        <v>0</v>
      </c>
      <c r="W80" s="23" t="str">
        <f t="shared" si="40"/>
        <v>ВВ</v>
      </c>
      <c r="X80" s="17">
        <f t="shared" si="41"/>
        <v>0</v>
      </c>
      <c r="Y80" s="1"/>
    </row>
    <row r="81" spans="2:26" ht="15" outlineLevel="2" x14ac:dyDescent="0.25">
      <c r="B81" s="2">
        <v>43</v>
      </c>
      <c r="C81" s="76" t="s">
        <v>85</v>
      </c>
      <c r="D81" s="5">
        <v>153.28</v>
      </c>
      <c r="E81" s="5">
        <v>145.15</v>
      </c>
      <c r="F81" s="13">
        <v>96.13</v>
      </c>
      <c r="G81" s="10">
        <f t="shared" si="42"/>
        <v>0.95</v>
      </c>
      <c r="H81" s="59">
        <f t="shared" si="43"/>
        <v>-5.0000000000000044E-2</v>
      </c>
      <c r="I81" s="3">
        <f t="shared" si="32"/>
        <v>121</v>
      </c>
      <c r="J81" s="59">
        <f t="shared" si="44"/>
        <v>-0.42</v>
      </c>
      <c r="K81" s="83">
        <v>2262.1999999999998</v>
      </c>
      <c r="L81" s="120">
        <f t="shared" si="45"/>
        <v>15.6</v>
      </c>
      <c r="M81" s="59">
        <f t="shared" si="46"/>
        <v>-0.41</v>
      </c>
      <c r="N81" s="128">
        <v>2</v>
      </c>
      <c r="O81" s="60">
        <f t="shared" si="47"/>
        <v>73</v>
      </c>
      <c r="P81" s="59">
        <f t="shared" si="48"/>
        <v>-0.2</v>
      </c>
      <c r="Q81" s="65">
        <f t="shared" si="36"/>
        <v>-0.47000000000000003</v>
      </c>
      <c r="R81" s="65">
        <f t="shared" si="51"/>
        <v>-0.61</v>
      </c>
      <c r="S81" s="26">
        <f t="shared" si="37"/>
        <v>2</v>
      </c>
      <c r="T81" s="26">
        <f t="shared" si="50"/>
        <v>20</v>
      </c>
      <c r="U81" s="23">
        <f t="shared" si="38"/>
        <v>0</v>
      </c>
      <c r="V81" s="19">
        <f t="shared" si="39"/>
        <v>0</v>
      </c>
      <c r="W81" s="23" t="str">
        <f t="shared" si="40"/>
        <v>ВВ</v>
      </c>
      <c r="X81" s="17">
        <f t="shared" si="41"/>
        <v>0</v>
      </c>
      <c r="Y81" s="1"/>
    </row>
    <row r="82" spans="2:26" ht="15" outlineLevel="2" x14ac:dyDescent="0.25">
      <c r="B82" s="2">
        <v>44</v>
      </c>
      <c r="C82" s="76" t="s">
        <v>86</v>
      </c>
      <c r="D82" s="5">
        <v>108.06</v>
      </c>
      <c r="E82" s="5">
        <v>83.25</v>
      </c>
      <c r="F82" s="13">
        <v>68.81</v>
      </c>
      <c r="G82" s="10">
        <f t="shared" si="42"/>
        <v>0.77</v>
      </c>
      <c r="H82" s="59">
        <f t="shared" si="43"/>
        <v>-0.22999999999999998</v>
      </c>
      <c r="I82" s="3">
        <f t="shared" si="32"/>
        <v>151</v>
      </c>
      <c r="J82" s="59">
        <f t="shared" si="44"/>
        <v>-0.77</v>
      </c>
      <c r="K82" s="83">
        <v>1841.4</v>
      </c>
      <c r="L82" s="120">
        <f t="shared" si="45"/>
        <v>22.1</v>
      </c>
      <c r="M82" s="59">
        <f t="shared" si="46"/>
        <v>-0.99</v>
      </c>
      <c r="N82" s="128">
        <v>2</v>
      </c>
      <c r="O82" s="60">
        <f t="shared" si="47"/>
        <v>42</v>
      </c>
      <c r="P82" s="59">
        <f t="shared" si="48"/>
        <v>-0.54</v>
      </c>
      <c r="Q82" s="65">
        <f t="shared" si="36"/>
        <v>-1</v>
      </c>
      <c r="R82" s="65">
        <f t="shared" si="51"/>
        <v>-1.53</v>
      </c>
      <c r="S82" s="26">
        <f t="shared" si="37"/>
        <v>2</v>
      </c>
      <c r="T82" s="26">
        <f t="shared" si="50"/>
        <v>20</v>
      </c>
      <c r="U82" s="23">
        <f t="shared" si="38"/>
        <v>0</v>
      </c>
      <c r="V82" s="19">
        <f t="shared" si="39"/>
        <v>0</v>
      </c>
      <c r="W82" s="23" t="str">
        <f t="shared" si="40"/>
        <v>ВВ</v>
      </c>
      <c r="X82" s="17">
        <f t="shared" si="41"/>
        <v>0</v>
      </c>
      <c r="Y82" s="1"/>
    </row>
    <row r="83" spans="2:26" ht="15" outlineLevel="2" x14ac:dyDescent="0.25">
      <c r="B83" s="2">
        <v>45</v>
      </c>
      <c r="C83" s="76" t="s">
        <v>87</v>
      </c>
      <c r="D83" s="5">
        <v>110.03</v>
      </c>
      <c r="E83" s="5">
        <v>41.99</v>
      </c>
      <c r="F83" s="13">
        <v>136.04</v>
      </c>
      <c r="G83" s="10">
        <f t="shared" si="42"/>
        <v>0.38</v>
      </c>
      <c r="H83" s="59">
        <f t="shared" si="43"/>
        <v>-0.62</v>
      </c>
      <c r="I83" s="3">
        <f t="shared" si="32"/>
        <v>591</v>
      </c>
      <c r="J83" s="59">
        <f t="shared" si="44"/>
        <v>-5.94</v>
      </c>
      <c r="K83" s="83">
        <v>1862.2</v>
      </c>
      <c r="L83" s="120">
        <f t="shared" si="45"/>
        <v>44.3</v>
      </c>
      <c r="M83" s="59">
        <f t="shared" si="46"/>
        <v>-2.99</v>
      </c>
      <c r="N83" s="128">
        <v>3</v>
      </c>
      <c r="O83" s="60">
        <f t="shared" si="47"/>
        <v>14</v>
      </c>
      <c r="P83" s="59">
        <f t="shared" si="48"/>
        <v>-0.85</v>
      </c>
      <c r="Q83" s="65">
        <f t="shared" si="36"/>
        <v>-6.5600000000000005</v>
      </c>
      <c r="R83" s="65">
        <f t="shared" si="51"/>
        <v>-3.8400000000000003</v>
      </c>
      <c r="S83" s="26">
        <f t="shared" si="37"/>
        <v>2</v>
      </c>
      <c r="T83" s="26">
        <f t="shared" si="50"/>
        <v>20</v>
      </c>
      <c r="U83" s="23">
        <f t="shared" si="38"/>
        <v>0</v>
      </c>
      <c r="V83" s="19">
        <f t="shared" si="39"/>
        <v>0</v>
      </c>
      <c r="W83" s="23" t="str">
        <f t="shared" si="40"/>
        <v>ВВ</v>
      </c>
      <c r="X83" s="17">
        <f t="shared" si="41"/>
        <v>0</v>
      </c>
      <c r="Y83" s="1"/>
    </row>
    <row r="84" spans="2:26" ht="15" outlineLevel="2" x14ac:dyDescent="0.25">
      <c r="B84" s="2">
        <v>46</v>
      </c>
      <c r="C84" s="76" t="s">
        <v>88</v>
      </c>
      <c r="D84" s="5">
        <v>98.69</v>
      </c>
      <c r="E84" s="5">
        <v>75.78</v>
      </c>
      <c r="F84" s="13">
        <v>64.91</v>
      </c>
      <c r="G84" s="10">
        <f t="shared" si="42"/>
        <v>0.77</v>
      </c>
      <c r="H84" s="59">
        <f t="shared" si="43"/>
        <v>-0.22999999999999998</v>
      </c>
      <c r="I84" s="3">
        <f t="shared" si="32"/>
        <v>156</v>
      </c>
      <c r="J84" s="59">
        <f t="shared" si="44"/>
        <v>-0.83</v>
      </c>
      <c r="K84" s="83">
        <v>1873.6</v>
      </c>
      <c r="L84" s="120">
        <f t="shared" si="45"/>
        <v>24.7</v>
      </c>
      <c r="M84" s="59">
        <f t="shared" si="46"/>
        <v>-1.23</v>
      </c>
      <c r="N84" s="128">
        <v>3</v>
      </c>
      <c r="O84" s="60">
        <f t="shared" si="47"/>
        <v>25</v>
      </c>
      <c r="P84" s="59">
        <f t="shared" si="48"/>
        <v>-0.73</v>
      </c>
      <c r="Q84" s="65">
        <f t="shared" si="36"/>
        <v>-1.06</v>
      </c>
      <c r="R84" s="65">
        <f t="shared" si="51"/>
        <v>-1.96</v>
      </c>
      <c r="S84" s="26">
        <f t="shared" si="37"/>
        <v>2</v>
      </c>
      <c r="T84" s="26">
        <f t="shared" si="50"/>
        <v>20</v>
      </c>
      <c r="U84" s="23">
        <f t="shared" si="38"/>
        <v>0</v>
      </c>
      <c r="V84" s="19">
        <f t="shared" si="39"/>
        <v>0</v>
      </c>
      <c r="W84" s="23" t="str">
        <f t="shared" si="40"/>
        <v>ВВ</v>
      </c>
      <c r="X84" s="17">
        <f t="shared" si="41"/>
        <v>0</v>
      </c>
      <c r="Y84" s="1"/>
    </row>
    <row r="85" spans="2:26" ht="15" outlineLevel="2" x14ac:dyDescent="0.25">
      <c r="B85" s="2">
        <v>47</v>
      </c>
      <c r="C85" s="76" t="s">
        <v>89</v>
      </c>
      <c r="D85" s="5">
        <v>1183.95</v>
      </c>
      <c r="E85" s="5">
        <v>1041.33</v>
      </c>
      <c r="F85" s="13">
        <v>420.63</v>
      </c>
      <c r="G85" s="10">
        <f t="shared" si="42"/>
        <v>0.88</v>
      </c>
      <c r="H85" s="59">
        <f t="shared" si="43"/>
        <v>-0.12</v>
      </c>
      <c r="I85" s="3">
        <f t="shared" si="32"/>
        <v>74</v>
      </c>
      <c r="J85" s="59">
        <f t="shared" si="44"/>
        <v>0.13</v>
      </c>
      <c r="K85" s="83">
        <v>6741.4</v>
      </c>
      <c r="L85" s="120">
        <f t="shared" si="45"/>
        <v>6.5</v>
      </c>
      <c r="M85" s="59">
        <f t="shared" si="46"/>
        <v>0.41</v>
      </c>
      <c r="N85" s="128">
        <v>12</v>
      </c>
      <c r="O85" s="60">
        <f t="shared" si="47"/>
        <v>87</v>
      </c>
      <c r="P85" s="59">
        <f t="shared" si="48"/>
        <v>-0.05</v>
      </c>
      <c r="Q85" s="65">
        <f t="shared" si="36"/>
        <v>1.0000000000000009E-2</v>
      </c>
      <c r="R85" s="65">
        <f t="shared" si="51"/>
        <v>0.36</v>
      </c>
      <c r="S85" s="26">
        <f t="shared" si="37"/>
        <v>1</v>
      </c>
      <c r="T85" s="26">
        <f t="shared" si="50"/>
        <v>10</v>
      </c>
      <c r="U85" s="23">
        <f t="shared" si="38"/>
        <v>0</v>
      </c>
      <c r="V85" s="19" t="str">
        <f t="shared" si="39"/>
        <v>АА</v>
      </c>
      <c r="W85" s="23">
        <f t="shared" si="40"/>
        <v>0</v>
      </c>
      <c r="X85" s="17">
        <f t="shared" si="41"/>
        <v>0</v>
      </c>
      <c r="Y85" s="1"/>
      <c r="Z85" s="181"/>
    </row>
    <row r="86" spans="2:26" ht="15" outlineLevel="2" x14ac:dyDescent="0.25">
      <c r="B86" s="2">
        <v>48</v>
      </c>
      <c r="C86" s="76" t="s">
        <v>90</v>
      </c>
      <c r="D86" s="5">
        <v>393.48</v>
      </c>
      <c r="E86" s="5">
        <v>331.4</v>
      </c>
      <c r="F86" s="13">
        <v>285.08</v>
      </c>
      <c r="G86" s="10">
        <f t="shared" si="42"/>
        <v>0.84</v>
      </c>
      <c r="H86" s="59">
        <f t="shared" si="43"/>
        <v>-0.16000000000000003</v>
      </c>
      <c r="I86" s="3">
        <f t="shared" si="32"/>
        <v>157</v>
      </c>
      <c r="J86" s="59">
        <f t="shared" si="44"/>
        <v>-0.84</v>
      </c>
      <c r="K86" s="83">
        <v>3133</v>
      </c>
      <c r="L86" s="120">
        <f t="shared" si="45"/>
        <v>9.5</v>
      </c>
      <c r="M86" s="59">
        <f t="shared" si="46"/>
        <v>0.14000000000000001</v>
      </c>
      <c r="N86" s="128">
        <v>4</v>
      </c>
      <c r="O86" s="60">
        <f t="shared" si="47"/>
        <v>83</v>
      </c>
      <c r="P86" s="59">
        <f t="shared" si="48"/>
        <v>-0.09</v>
      </c>
      <c r="Q86" s="65">
        <f t="shared" si="36"/>
        <v>-1</v>
      </c>
      <c r="R86" s="65">
        <f t="shared" si="51"/>
        <v>5.0000000000000017E-2</v>
      </c>
      <c r="S86" s="26">
        <f t="shared" si="37"/>
        <v>2</v>
      </c>
      <c r="T86" s="26">
        <f t="shared" si="50"/>
        <v>10</v>
      </c>
      <c r="U86" s="23">
        <f t="shared" si="38"/>
        <v>0</v>
      </c>
      <c r="V86" s="19">
        <f t="shared" si="39"/>
        <v>0</v>
      </c>
      <c r="W86" s="23">
        <f t="shared" si="40"/>
        <v>0</v>
      </c>
      <c r="X86" s="17" t="str">
        <f t="shared" si="41"/>
        <v>ВА</v>
      </c>
      <c r="Y86" s="1"/>
    </row>
    <row r="87" spans="2:26" ht="15" outlineLevel="2" x14ac:dyDescent="0.25">
      <c r="B87" s="2">
        <v>49</v>
      </c>
      <c r="C87" s="76" t="s">
        <v>91</v>
      </c>
      <c r="D87" s="5">
        <v>2109.6999999999998</v>
      </c>
      <c r="E87" s="5">
        <v>1443.59</v>
      </c>
      <c r="F87" s="13">
        <v>1847.11</v>
      </c>
      <c r="G87" s="10">
        <f t="shared" si="42"/>
        <v>0.68</v>
      </c>
      <c r="H87" s="59">
        <f t="shared" si="43"/>
        <v>-0.31999999999999995</v>
      </c>
      <c r="I87" s="3">
        <f t="shared" si="32"/>
        <v>234</v>
      </c>
      <c r="J87" s="59">
        <f t="shared" si="44"/>
        <v>-1.75</v>
      </c>
      <c r="K87" s="83">
        <v>8208.5</v>
      </c>
      <c r="L87" s="120">
        <f t="shared" si="45"/>
        <v>5.7</v>
      </c>
      <c r="M87" s="59">
        <f t="shared" si="46"/>
        <v>0.49</v>
      </c>
      <c r="N87" s="128">
        <v>12.3</v>
      </c>
      <c r="O87" s="60">
        <f t="shared" si="47"/>
        <v>117</v>
      </c>
      <c r="P87" s="59">
        <f t="shared" si="48"/>
        <v>0.28000000000000003</v>
      </c>
      <c r="Q87" s="65">
        <f t="shared" si="36"/>
        <v>-2.0699999999999998</v>
      </c>
      <c r="R87" s="65">
        <f t="shared" si="51"/>
        <v>0.77</v>
      </c>
      <c r="S87" s="26">
        <f t="shared" si="37"/>
        <v>2</v>
      </c>
      <c r="T87" s="26">
        <f t="shared" si="50"/>
        <v>10</v>
      </c>
      <c r="U87" s="23">
        <f t="shared" si="38"/>
        <v>0</v>
      </c>
      <c r="V87" s="19">
        <f t="shared" si="39"/>
        <v>0</v>
      </c>
      <c r="W87" s="23">
        <f t="shared" si="40"/>
        <v>0</v>
      </c>
      <c r="X87" s="17" t="str">
        <f t="shared" si="41"/>
        <v>ВА</v>
      </c>
      <c r="Y87" s="1"/>
    </row>
    <row r="88" spans="2:26" ht="15" outlineLevel="2" x14ac:dyDescent="0.25">
      <c r="B88" s="2">
        <v>50</v>
      </c>
      <c r="C88" s="76" t="s">
        <v>92</v>
      </c>
      <c r="D88" s="5">
        <v>684.34</v>
      </c>
      <c r="E88" s="5">
        <v>605.16</v>
      </c>
      <c r="F88" s="13">
        <v>562.19000000000005</v>
      </c>
      <c r="G88" s="10">
        <f t="shared" si="42"/>
        <v>0.88</v>
      </c>
      <c r="H88" s="59">
        <f t="shared" si="43"/>
        <v>-0.12</v>
      </c>
      <c r="I88" s="3">
        <f t="shared" si="32"/>
        <v>170</v>
      </c>
      <c r="J88" s="59">
        <f t="shared" si="44"/>
        <v>-1</v>
      </c>
      <c r="K88" s="83">
        <v>5275.6</v>
      </c>
      <c r="L88" s="120">
        <f t="shared" si="45"/>
        <v>8.6999999999999993</v>
      </c>
      <c r="M88" s="59">
        <f t="shared" si="46"/>
        <v>0.22</v>
      </c>
      <c r="N88" s="128">
        <v>7</v>
      </c>
      <c r="O88" s="60">
        <f t="shared" si="47"/>
        <v>86</v>
      </c>
      <c r="P88" s="59">
        <f t="shared" si="48"/>
        <v>-0.06</v>
      </c>
      <c r="Q88" s="65">
        <f t="shared" si="36"/>
        <v>-1.1200000000000001</v>
      </c>
      <c r="R88" s="65">
        <f t="shared" si="51"/>
        <v>0.16</v>
      </c>
      <c r="S88" s="26">
        <f t="shared" si="37"/>
        <v>2</v>
      </c>
      <c r="T88" s="26">
        <f t="shared" si="50"/>
        <v>10</v>
      </c>
      <c r="U88" s="23">
        <f t="shared" si="38"/>
        <v>0</v>
      </c>
      <c r="V88" s="19">
        <f t="shared" si="39"/>
        <v>0</v>
      </c>
      <c r="W88" s="23">
        <f t="shared" si="40"/>
        <v>0</v>
      </c>
      <c r="X88" s="17" t="str">
        <f t="shared" si="41"/>
        <v>ВА</v>
      </c>
      <c r="Y88" s="1"/>
    </row>
    <row r="89" spans="2:26" ht="15" outlineLevel="2" x14ac:dyDescent="0.25">
      <c r="B89" s="2">
        <v>51</v>
      </c>
      <c r="C89" s="76" t="s">
        <v>93</v>
      </c>
      <c r="D89" s="5">
        <v>213.69</v>
      </c>
      <c r="E89" s="5">
        <v>180.06</v>
      </c>
      <c r="F89" s="13">
        <v>195.62</v>
      </c>
      <c r="G89" s="10">
        <f t="shared" si="42"/>
        <v>0.84</v>
      </c>
      <c r="H89" s="59">
        <f t="shared" si="43"/>
        <v>-0.16000000000000003</v>
      </c>
      <c r="I89" s="3">
        <f t="shared" si="32"/>
        <v>198</v>
      </c>
      <c r="J89" s="59">
        <f t="shared" si="44"/>
        <v>-1.33</v>
      </c>
      <c r="K89" s="83">
        <v>2764.3</v>
      </c>
      <c r="L89" s="120">
        <f t="shared" si="45"/>
        <v>15.4</v>
      </c>
      <c r="M89" s="59">
        <f t="shared" si="46"/>
        <v>-0.39</v>
      </c>
      <c r="N89" s="128">
        <v>2</v>
      </c>
      <c r="O89" s="60">
        <f t="shared" si="47"/>
        <v>90</v>
      </c>
      <c r="P89" s="59">
        <f t="shared" si="48"/>
        <v>-0.02</v>
      </c>
      <c r="Q89" s="65">
        <f t="shared" si="36"/>
        <v>-1.4900000000000002</v>
      </c>
      <c r="R89" s="65">
        <f t="shared" si="51"/>
        <v>-0.41000000000000003</v>
      </c>
      <c r="S89" s="26">
        <f t="shared" si="37"/>
        <v>2</v>
      </c>
      <c r="T89" s="26">
        <f t="shared" si="50"/>
        <v>20</v>
      </c>
      <c r="U89" s="23">
        <f t="shared" si="38"/>
        <v>0</v>
      </c>
      <c r="V89" s="19">
        <f t="shared" si="39"/>
        <v>0</v>
      </c>
      <c r="W89" s="23" t="str">
        <f t="shared" si="40"/>
        <v>ВВ</v>
      </c>
      <c r="X89" s="17">
        <f t="shared" si="41"/>
        <v>0</v>
      </c>
      <c r="Y89" s="1"/>
    </row>
    <row r="90" spans="2:26" ht="15" outlineLevel="2" x14ac:dyDescent="0.25">
      <c r="B90" s="2">
        <v>52</v>
      </c>
      <c r="C90" s="76" t="s">
        <v>94</v>
      </c>
      <c r="D90" s="5">
        <v>426.64</v>
      </c>
      <c r="E90" s="5">
        <v>335.43</v>
      </c>
      <c r="F90" s="13">
        <v>312.20999999999998</v>
      </c>
      <c r="G90" s="10">
        <f t="shared" si="42"/>
        <v>0.79</v>
      </c>
      <c r="H90" s="59">
        <f t="shared" si="43"/>
        <v>-0.20999999999999996</v>
      </c>
      <c r="I90" s="3">
        <f t="shared" si="32"/>
        <v>170</v>
      </c>
      <c r="J90" s="59">
        <f t="shared" si="44"/>
        <v>-1</v>
      </c>
      <c r="K90" s="83">
        <v>3183.1</v>
      </c>
      <c r="L90" s="120">
        <f t="shared" si="45"/>
        <v>9.5</v>
      </c>
      <c r="M90" s="59">
        <f t="shared" si="46"/>
        <v>0.14000000000000001</v>
      </c>
      <c r="N90" s="128">
        <v>4</v>
      </c>
      <c r="O90" s="60">
        <f t="shared" si="47"/>
        <v>84</v>
      </c>
      <c r="P90" s="59">
        <f t="shared" si="48"/>
        <v>-0.08</v>
      </c>
      <c r="Q90" s="65">
        <f t="shared" si="36"/>
        <v>-1.21</v>
      </c>
      <c r="R90" s="65">
        <f t="shared" si="51"/>
        <v>6.0000000000000012E-2</v>
      </c>
      <c r="S90" s="26">
        <f t="shared" si="37"/>
        <v>2</v>
      </c>
      <c r="T90" s="26">
        <f t="shared" si="50"/>
        <v>10</v>
      </c>
      <c r="U90" s="23">
        <f t="shared" si="38"/>
        <v>0</v>
      </c>
      <c r="V90" s="19">
        <f t="shared" si="39"/>
        <v>0</v>
      </c>
      <c r="W90" s="23">
        <f t="shared" si="40"/>
        <v>0</v>
      </c>
      <c r="X90" s="17" t="str">
        <f t="shared" si="41"/>
        <v>ВА</v>
      </c>
      <c r="Y90" s="1"/>
    </row>
    <row r="91" spans="2:26" ht="15" outlineLevel="2" x14ac:dyDescent="0.25">
      <c r="B91" s="2">
        <v>53</v>
      </c>
      <c r="C91" s="76" t="s">
        <v>95</v>
      </c>
      <c r="D91" s="5">
        <v>144.35</v>
      </c>
      <c r="E91" s="5">
        <v>128.84</v>
      </c>
      <c r="F91" s="13">
        <v>59.51</v>
      </c>
      <c r="G91" s="10">
        <f t="shared" si="42"/>
        <v>0.89</v>
      </c>
      <c r="H91" s="59">
        <f t="shared" si="43"/>
        <v>-0.10999999999999999</v>
      </c>
      <c r="I91" s="3">
        <f t="shared" si="32"/>
        <v>84</v>
      </c>
      <c r="J91" s="59">
        <f t="shared" si="44"/>
        <v>0.01</v>
      </c>
      <c r="K91" s="83">
        <v>2837.4</v>
      </c>
      <c r="L91" s="120">
        <f t="shared" si="45"/>
        <v>22</v>
      </c>
      <c r="M91" s="59">
        <f t="shared" si="46"/>
        <v>-0.98</v>
      </c>
      <c r="N91" s="128">
        <v>3</v>
      </c>
      <c r="O91" s="60">
        <f t="shared" si="47"/>
        <v>43</v>
      </c>
      <c r="P91" s="59">
        <f t="shared" si="48"/>
        <v>-0.53</v>
      </c>
      <c r="Q91" s="65">
        <f t="shared" si="36"/>
        <v>-9.9999999999999992E-2</v>
      </c>
      <c r="R91" s="65">
        <f t="shared" si="51"/>
        <v>-1.51</v>
      </c>
      <c r="S91" s="26">
        <f t="shared" si="37"/>
        <v>2</v>
      </c>
      <c r="T91" s="26">
        <f t="shared" si="50"/>
        <v>20</v>
      </c>
      <c r="U91" s="23">
        <f t="shared" si="38"/>
        <v>0</v>
      </c>
      <c r="V91" s="19">
        <f t="shared" si="39"/>
        <v>0</v>
      </c>
      <c r="W91" s="23" t="str">
        <f t="shared" si="40"/>
        <v>ВВ</v>
      </c>
      <c r="X91" s="17">
        <f t="shared" si="41"/>
        <v>0</v>
      </c>
      <c r="Y91" s="1"/>
    </row>
    <row r="92" spans="2:26" ht="15" outlineLevel="2" x14ac:dyDescent="0.25">
      <c r="B92" s="2">
        <v>54</v>
      </c>
      <c r="C92" s="76" t="s">
        <v>96</v>
      </c>
      <c r="D92" s="5">
        <v>917.61</v>
      </c>
      <c r="E92" s="5">
        <v>741.13</v>
      </c>
      <c r="F92" s="13">
        <v>978.49</v>
      </c>
      <c r="G92" s="10">
        <f t="shared" si="42"/>
        <v>0.81</v>
      </c>
      <c r="H92" s="59">
        <f t="shared" si="43"/>
        <v>-0.18999999999999995</v>
      </c>
      <c r="I92" s="3">
        <f t="shared" si="32"/>
        <v>241</v>
      </c>
      <c r="J92" s="59">
        <f t="shared" si="44"/>
        <v>-1.83</v>
      </c>
      <c r="K92" s="83">
        <v>5584.3</v>
      </c>
      <c r="L92" s="120">
        <f t="shared" si="45"/>
        <v>7.5</v>
      </c>
      <c r="M92" s="59">
        <f t="shared" si="46"/>
        <v>0.32</v>
      </c>
      <c r="N92" s="128">
        <v>8</v>
      </c>
      <c r="O92" s="60">
        <f t="shared" si="47"/>
        <v>93</v>
      </c>
      <c r="P92" s="59">
        <f t="shared" si="48"/>
        <v>0.02</v>
      </c>
      <c r="Q92" s="65">
        <f t="shared" si="36"/>
        <v>-2.02</v>
      </c>
      <c r="R92" s="65">
        <f t="shared" si="51"/>
        <v>0.34</v>
      </c>
      <c r="S92" s="26">
        <f t="shared" si="37"/>
        <v>2</v>
      </c>
      <c r="T92" s="26">
        <f t="shared" si="50"/>
        <v>10</v>
      </c>
      <c r="U92" s="23">
        <f t="shared" si="38"/>
        <v>0</v>
      </c>
      <c r="V92" s="19">
        <f t="shared" si="39"/>
        <v>0</v>
      </c>
      <c r="W92" s="23">
        <f t="shared" si="40"/>
        <v>0</v>
      </c>
      <c r="X92" s="17" t="str">
        <f t="shared" si="41"/>
        <v>ВА</v>
      </c>
      <c r="Y92" s="1"/>
    </row>
    <row r="93" spans="2:26" ht="15" outlineLevel="2" x14ac:dyDescent="0.25">
      <c r="B93" s="2">
        <v>55</v>
      </c>
      <c r="C93" s="76" t="s">
        <v>97</v>
      </c>
      <c r="D93" s="5">
        <v>532.55999999999995</v>
      </c>
      <c r="E93" s="5">
        <v>449.33</v>
      </c>
      <c r="F93" s="13">
        <v>379.24</v>
      </c>
      <c r="G93" s="10">
        <f t="shared" si="42"/>
        <v>0.84</v>
      </c>
      <c r="H93" s="59">
        <f t="shared" si="43"/>
        <v>-0.16000000000000003</v>
      </c>
      <c r="I93" s="3">
        <f t="shared" si="32"/>
        <v>154</v>
      </c>
      <c r="J93" s="59">
        <f t="shared" si="44"/>
        <v>-0.81</v>
      </c>
      <c r="K93" s="83">
        <v>5493.8</v>
      </c>
      <c r="L93" s="120">
        <f t="shared" si="45"/>
        <v>12.2</v>
      </c>
      <c r="M93" s="59">
        <f t="shared" si="46"/>
        <v>-0.1</v>
      </c>
      <c r="N93" s="128">
        <v>8</v>
      </c>
      <c r="O93" s="60">
        <f t="shared" si="47"/>
        <v>56</v>
      </c>
      <c r="P93" s="59">
        <f t="shared" si="48"/>
        <v>-0.39</v>
      </c>
      <c r="Q93" s="65">
        <f t="shared" si="36"/>
        <v>-0.97000000000000008</v>
      </c>
      <c r="R93" s="65">
        <f t="shared" si="51"/>
        <v>-0.49</v>
      </c>
      <c r="S93" s="26">
        <f t="shared" si="37"/>
        <v>2</v>
      </c>
      <c r="T93" s="26">
        <f t="shared" si="50"/>
        <v>20</v>
      </c>
      <c r="U93" s="23">
        <f t="shared" si="38"/>
        <v>0</v>
      </c>
      <c r="V93" s="19">
        <f t="shared" si="39"/>
        <v>0</v>
      </c>
      <c r="W93" s="23" t="str">
        <f t="shared" si="40"/>
        <v>ВВ</v>
      </c>
      <c r="X93" s="17">
        <f t="shared" si="41"/>
        <v>0</v>
      </c>
      <c r="Y93" s="1"/>
    </row>
    <row r="94" spans="2:26" ht="15" outlineLevel="2" x14ac:dyDescent="0.25">
      <c r="B94" s="2">
        <v>56</v>
      </c>
      <c r="C94" s="76" t="s">
        <v>98</v>
      </c>
      <c r="D94" s="5">
        <v>727.06</v>
      </c>
      <c r="E94" s="5">
        <v>569.29999999999995</v>
      </c>
      <c r="F94" s="13">
        <v>673.76</v>
      </c>
      <c r="G94" s="10">
        <f t="shared" si="42"/>
        <v>0.78</v>
      </c>
      <c r="H94" s="59">
        <f t="shared" si="43"/>
        <v>-0.21999999999999997</v>
      </c>
      <c r="I94" s="3">
        <f t="shared" si="32"/>
        <v>216</v>
      </c>
      <c r="J94" s="59">
        <f t="shared" si="44"/>
        <v>-1.54</v>
      </c>
      <c r="K94" s="83">
        <v>5286.4</v>
      </c>
      <c r="L94" s="120">
        <f t="shared" si="45"/>
        <v>9.3000000000000007</v>
      </c>
      <c r="M94" s="59">
        <f t="shared" si="46"/>
        <v>0.16</v>
      </c>
      <c r="N94" s="128">
        <v>7.7</v>
      </c>
      <c r="O94" s="60">
        <f t="shared" si="47"/>
        <v>74</v>
      </c>
      <c r="P94" s="59">
        <f t="shared" si="48"/>
        <v>-0.19</v>
      </c>
      <c r="Q94" s="65">
        <f t="shared" si="36"/>
        <v>-1.76</v>
      </c>
      <c r="R94" s="65">
        <f t="shared" si="51"/>
        <v>-0.03</v>
      </c>
      <c r="S94" s="26">
        <f t="shared" si="37"/>
        <v>2</v>
      </c>
      <c r="T94" s="26">
        <f t="shared" si="50"/>
        <v>20</v>
      </c>
      <c r="U94" s="23">
        <f t="shared" si="38"/>
        <v>0</v>
      </c>
      <c r="V94" s="19">
        <f t="shared" si="39"/>
        <v>0</v>
      </c>
      <c r="W94" s="23" t="str">
        <f t="shared" si="40"/>
        <v>ВВ</v>
      </c>
      <c r="X94" s="17">
        <f t="shared" si="41"/>
        <v>0</v>
      </c>
      <c r="Y94" s="1"/>
    </row>
    <row r="95" spans="2:26" ht="15" outlineLevel="2" x14ac:dyDescent="0.25">
      <c r="B95" s="2">
        <v>57</v>
      </c>
      <c r="C95" s="76" t="s">
        <v>99</v>
      </c>
      <c r="D95" s="5">
        <v>794.46</v>
      </c>
      <c r="E95" s="5">
        <v>695.64</v>
      </c>
      <c r="F95" s="13">
        <v>686.82</v>
      </c>
      <c r="G95" s="10">
        <f t="shared" si="42"/>
        <v>0.88</v>
      </c>
      <c r="H95" s="59">
        <f t="shared" si="43"/>
        <v>-0.12</v>
      </c>
      <c r="I95" s="3">
        <f t="shared" si="32"/>
        <v>180</v>
      </c>
      <c r="J95" s="59">
        <f t="shared" si="44"/>
        <v>-1.1200000000000001</v>
      </c>
      <c r="K95" s="83">
        <v>4425.8999999999996</v>
      </c>
      <c r="L95" s="120">
        <f t="shared" si="45"/>
        <v>6.4</v>
      </c>
      <c r="M95" s="59">
        <f t="shared" si="46"/>
        <v>0.42</v>
      </c>
      <c r="N95" s="128">
        <v>5</v>
      </c>
      <c r="O95" s="60">
        <f t="shared" si="47"/>
        <v>139</v>
      </c>
      <c r="P95" s="59">
        <f t="shared" si="48"/>
        <v>0.52</v>
      </c>
      <c r="Q95" s="65">
        <f t="shared" si="36"/>
        <v>-1.2400000000000002</v>
      </c>
      <c r="R95" s="65">
        <f t="shared" si="51"/>
        <v>0.94</v>
      </c>
      <c r="S95" s="26">
        <f t="shared" si="37"/>
        <v>2</v>
      </c>
      <c r="T95" s="26">
        <f t="shared" si="50"/>
        <v>10</v>
      </c>
      <c r="U95" s="23">
        <f t="shared" si="38"/>
        <v>0</v>
      </c>
      <c r="V95" s="19">
        <f t="shared" si="39"/>
        <v>0</v>
      </c>
      <c r="W95" s="23">
        <f t="shared" si="40"/>
        <v>0</v>
      </c>
      <c r="X95" s="17" t="str">
        <f t="shared" si="41"/>
        <v>ВА</v>
      </c>
      <c r="Y95" s="1"/>
    </row>
    <row r="96" spans="2:26" ht="15" outlineLevel="2" x14ac:dyDescent="0.25">
      <c r="B96" s="2">
        <v>58</v>
      </c>
      <c r="C96" s="76" t="s">
        <v>100</v>
      </c>
      <c r="D96" s="5">
        <v>1683.96</v>
      </c>
      <c r="E96" s="5">
        <v>1408.54</v>
      </c>
      <c r="F96" s="13">
        <v>1089.42</v>
      </c>
      <c r="G96" s="10">
        <f t="shared" si="42"/>
        <v>0.84</v>
      </c>
      <c r="H96" s="59">
        <f t="shared" si="43"/>
        <v>-0.16000000000000003</v>
      </c>
      <c r="I96" s="3">
        <f t="shared" si="32"/>
        <v>141</v>
      </c>
      <c r="J96" s="59">
        <f t="shared" si="44"/>
        <v>-0.66</v>
      </c>
      <c r="K96" s="83">
        <v>8190.8</v>
      </c>
      <c r="L96" s="120">
        <f t="shared" si="45"/>
        <v>5.8</v>
      </c>
      <c r="M96" s="59">
        <f t="shared" si="46"/>
        <v>0.48</v>
      </c>
      <c r="N96" s="128">
        <v>15</v>
      </c>
      <c r="O96" s="60">
        <f t="shared" si="47"/>
        <v>94</v>
      </c>
      <c r="P96" s="59">
        <f t="shared" si="48"/>
        <v>0.03</v>
      </c>
      <c r="Q96" s="65">
        <f t="shared" si="36"/>
        <v>-0.82000000000000006</v>
      </c>
      <c r="R96" s="65">
        <f t="shared" si="51"/>
        <v>0.51</v>
      </c>
      <c r="S96" s="26">
        <f t="shared" si="37"/>
        <v>2</v>
      </c>
      <c r="T96" s="26">
        <f t="shared" si="50"/>
        <v>10</v>
      </c>
      <c r="U96" s="23">
        <f t="shared" si="38"/>
        <v>0</v>
      </c>
      <c r="V96" s="19">
        <f t="shared" si="39"/>
        <v>0</v>
      </c>
      <c r="W96" s="23">
        <f t="shared" si="40"/>
        <v>0</v>
      </c>
      <c r="X96" s="17" t="str">
        <f t="shared" si="41"/>
        <v>ВА</v>
      </c>
      <c r="Y96" s="1"/>
    </row>
    <row r="97" spans="2:24" ht="15" outlineLevel="2" x14ac:dyDescent="0.25">
      <c r="B97" s="2">
        <v>59</v>
      </c>
      <c r="C97" s="76" t="s">
        <v>101</v>
      </c>
      <c r="D97" s="5">
        <v>1184</v>
      </c>
      <c r="E97" s="5">
        <v>1007.04</v>
      </c>
      <c r="F97" s="13">
        <v>939.96</v>
      </c>
      <c r="G97" s="10">
        <f t="shared" si="42"/>
        <v>0.85</v>
      </c>
      <c r="H97" s="59">
        <f t="shared" si="43"/>
        <v>-0.15000000000000002</v>
      </c>
      <c r="I97" s="3">
        <f t="shared" si="32"/>
        <v>170</v>
      </c>
      <c r="J97" s="59">
        <f t="shared" si="44"/>
        <v>-1</v>
      </c>
      <c r="K97" s="83">
        <v>7150.6</v>
      </c>
      <c r="L97" s="120">
        <f t="shared" si="45"/>
        <v>7.1</v>
      </c>
      <c r="M97" s="59">
        <f t="shared" si="46"/>
        <v>0.36</v>
      </c>
      <c r="N97" s="128">
        <v>10</v>
      </c>
      <c r="O97" s="60">
        <f t="shared" si="47"/>
        <v>101</v>
      </c>
      <c r="P97" s="59">
        <f t="shared" si="48"/>
        <v>0.1</v>
      </c>
      <c r="Q97" s="65">
        <f t="shared" si="36"/>
        <v>-1.1499999999999999</v>
      </c>
      <c r="R97" s="65">
        <f t="shared" si="51"/>
        <v>0.45999999999999996</v>
      </c>
      <c r="S97" s="26">
        <f t="shared" si="37"/>
        <v>2</v>
      </c>
      <c r="T97" s="26">
        <f t="shared" si="50"/>
        <v>10</v>
      </c>
      <c r="U97" s="23">
        <f t="shared" si="38"/>
        <v>0</v>
      </c>
      <c r="V97" s="19">
        <f t="shared" si="39"/>
        <v>0</v>
      </c>
      <c r="W97" s="23">
        <f t="shared" si="40"/>
        <v>0</v>
      </c>
      <c r="X97" s="17" t="str">
        <f t="shared" si="41"/>
        <v>ВА</v>
      </c>
    </row>
    <row r="98" spans="2:24" ht="15" outlineLevel="2" x14ac:dyDescent="0.25">
      <c r="B98" s="2">
        <v>60</v>
      </c>
      <c r="C98" s="76" t="s">
        <v>102</v>
      </c>
      <c r="D98" s="5">
        <v>384.67</v>
      </c>
      <c r="E98" s="5">
        <v>326.02</v>
      </c>
      <c r="F98" s="13">
        <v>194.66</v>
      </c>
      <c r="G98" s="10">
        <f t="shared" si="42"/>
        <v>0.85</v>
      </c>
      <c r="H98" s="59">
        <f t="shared" si="43"/>
        <v>-0.15000000000000002</v>
      </c>
      <c r="I98" s="3">
        <f t="shared" si="32"/>
        <v>109</v>
      </c>
      <c r="J98" s="59">
        <f t="shared" si="44"/>
        <v>-0.28000000000000003</v>
      </c>
      <c r="K98" s="83">
        <v>4267.1000000000004</v>
      </c>
      <c r="L98" s="120">
        <f t="shared" si="45"/>
        <v>13.1</v>
      </c>
      <c r="M98" s="59">
        <f t="shared" si="46"/>
        <v>-0.18</v>
      </c>
      <c r="N98" s="128">
        <v>5</v>
      </c>
      <c r="O98" s="60">
        <f t="shared" si="47"/>
        <v>65</v>
      </c>
      <c r="P98" s="59">
        <f t="shared" si="48"/>
        <v>-0.28999999999999998</v>
      </c>
      <c r="Q98" s="65">
        <f t="shared" si="36"/>
        <v>-0.43000000000000005</v>
      </c>
      <c r="R98" s="65">
        <f t="shared" si="51"/>
        <v>-0.47</v>
      </c>
      <c r="S98" s="26">
        <f t="shared" si="37"/>
        <v>2</v>
      </c>
      <c r="T98" s="26">
        <f t="shared" si="50"/>
        <v>20</v>
      </c>
      <c r="U98" s="23">
        <f t="shared" si="38"/>
        <v>0</v>
      </c>
      <c r="V98" s="19">
        <f t="shared" si="39"/>
        <v>0</v>
      </c>
      <c r="W98" s="23" t="str">
        <f t="shared" si="40"/>
        <v>ВВ</v>
      </c>
      <c r="X98" s="17">
        <f t="shared" si="41"/>
        <v>0</v>
      </c>
    </row>
    <row r="99" spans="2:24" ht="15" outlineLevel="2" x14ac:dyDescent="0.25">
      <c r="B99" s="2">
        <v>61</v>
      </c>
      <c r="C99" s="76" t="s">
        <v>103</v>
      </c>
      <c r="D99" s="5">
        <v>814.59</v>
      </c>
      <c r="E99" s="5">
        <v>680.23</v>
      </c>
      <c r="F99" s="13">
        <v>765.35</v>
      </c>
      <c r="G99" s="10">
        <f t="shared" si="42"/>
        <v>0.84</v>
      </c>
      <c r="H99" s="59">
        <f t="shared" si="43"/>
        <v>-0.16000000000000003</v>
      </c>
      <c r="I99" s="3">
        <f t="shared" si="32"/>
        <v>205</v>
      </c>
      <c r="J99" s="59">
        <f t="shared" si="44"/>
        <v>-1.41</v>
      </c>
      <c r="K99" s="83">
        <v>6443.8</v>
      </c>
      <c r="L99" s="120">
        <f t="shared" si="45"/>
        <v>9.5</v>
      </c>
      <c r="M99" s="59">
        <f t="shared" si="46"/>
        <v>0.14000000000000001</v>
      </c>
      <c r="N99" s="128">
        <v>8</v>
      </c>
      <c r="O99" s="60">
        <f t="shared" si="47"/>
        <v>85</v>
      </c>
      <c r="P99" s="59">
        <f t="shared" si="48"/>
        <v>-7.0000000000000007E-2</v>
      </c>
      <c r="Q99" s="65">
        <f t="shared" si="36"/>
        <v>-1.5699999999999998</v>
      </c>
      <c r="R99" s="65">
        <f t="shared" si="51"/>
        <v>7.0000000000000007E-2</v>
      </c>
      <c r="S99" s="26">
        <f t="shared" si="37"/>
        <v>2</v>
      </c>
      <c r="T99" s="26">
        <f t="shared" si="50"/>
        <v>10</v>
      </c>
      <c r="U99" s="23">
        <f t="shared" si="38"/>
        <v>0</v>
      </c>
      <c r="V99" s="19">
        <f t="shared" si="39"/>
        <v>0</v>
      </c>
      <c r="W99" s="23">
        <f t="shared" si="40"/>
        <v>0</v>
      </c>
      <c r="X99" s="17" t="str">
        <f t="shared" si="41"/>
        <v>ВА</v>
      </c>
    </row>
    <row r="100" spans="2:24" ht="15" outlineLevel="2" x14ac:dyDescent="0.25">
      <c r="B100" s="2">
        <v>62</v>
      </c>
      <c r="C100" s="76" t="s">
        <v>104</v>
      </c>
      <c r="D100" s="5">
        <v>500.85</v>
      </c>
      <c r="E100" s="5">
        <v>423.37</v>
      </c>
      <c r="F100" s="13">
        <v>243.48</v>
      </c>
      <c r="G100" s="10">
        <f t="shared" si="42"/>
        <v>0.85</v>
      </c>
      <c r="H100" s="59">
        <f t="shared" si="43"/>
        <v>-0.15000000000000002</v>
      </c>
      <c r="I100" s="3">
        <f t="shared" si="32"/>
        <v>105</v>
      </c>
      <c r="J100" s="59">
        <f t="shared" si="44"/>
        <v>-0.23</v>
      </c>
      <c r="K100" s="83">
        <v>4477.8</v>
      </c>
      <c r="L100" s="120">
        <f t="shared" si="45"/>
        <v>10.6</v>
      </c>
      <c r="M100" s="59">
        <f t="shared" si="46"/>
        <v>0.05</v>
      </c>
      <c r="N100" s="128">
        <v>6</v>
      </c>
      <c r="O100" s="60">
        <f t="shared" si="47"/>
        <v>71</v>
      </c>
      <c r="P100" s="59">
        <f t="shared" si="48"/>
        <v>-0.22</v>
      </c>
      <c r="Q100" s="65">
        <f t="shared" si="36"/>
        <v>-0.38</v>
      </c>
      <c r="R100" s="65">
        <f t="shared" si="51"/>
        <v>-0.16999999999999998</v>
      </c>
      <c r="S100" s="26">
        <f t="shared" si="37"/>
        <v>2</v>
      </c>
      <c r="T100" s="26">
        <f t="shared" si="50"/>
        <v>20</v>
      </c>
      <c r="U100" s="23">
        <f t="shared" si="38"/>
        <v>0</v>
      </c>
      <c r="V100" s="19">
        <f t="shared" si="39"/>
        <v>0</v>
      </c>
      <c r="W100" s="23" t="str">
        <f t="shared" si="40"/>
        <v>ВВ</v>
      </c>
      <c r="X100" s="17">
        <f t="shared" si="41"/>
        <v>0</v>
      </c>
    </row>
    <row r="101" spans="2:24" ht="15" outlineLevel="2" x14ac:dyDescent="0.25">
      <c r="B101" s="2">
        <v>63</v>
      </c>
      <c r="C101" s="76" t="s">
        <v>105</v>
      </c>
      <c r="D101" s="5">
        <v>1154</v>
      </c>
      <c r="E101" s="5">
        <v>971.66</v>
      </c>
      <c r="F101" s="13">
        <v>664.34</v>
      </c>
      <c r="G101" s="10">
        <f t="shared" si="42"/>
        <v>0.84</v>
      </c>
      <c r="H101" s="59">
        <f t="shared" si="43"/>
        <v>-0.16000000000000003</v>
      </c>
      <c r="I101" s="3">
        <f t="shared" si="32"/>
        <v>125</v>
      </c>
      <c r="J101" s="59">
        <f t="shared" si="44"/>
        <v>-0.47</v>
      </c>
      <c r="K101" s="83">
        <v>7065.3</v>
      </c>
      <c r="L101" s="120">
        <f t="shared" si="45"/>
        <v>7.3</v>
      </c>
      <c r="M101" s="59">
        <f t="shared" si="46"/>
        <v>0.34</v>
      </c>
      <c r="N101" s="128">
        <v>13</v>
      </c>
      <c r="O101" s="60">
        <f t="shared" si="47"/>
        <v>75</v>
      </c>
      <c r="P101" s="59">
        <f t="shared" si="48"/>
        <v>-0.18</v>
      </c>
      <c r="Q101" s="65">
        <f t="shared" si="36"/>
        <v>-0.63</v>
      </c>
      <c r="R101" s="65">
        <f t="shared" si="51"/>
        <v>0.16000000000000003</v>
      </c>
      <c r="S101" s="26">
        <f t="shared" si="37"/>
        <v>2</v>
      </c>
      <c r="T101" s="26">
        <f t="shared" si="50"/>
        <v>10</v>
      </c>
      <c r="U101" s="23">
        <f t="shared" si="38"/>
        <v>0</v>
      </c>
      <c r="V101" s="19">
        <f t="shared" si="39"/>
        <v>0</v>
      </c>
      <c r="W101" s="23">
        <f t="shared" si="40"/>
        <v>0</v>
      </c>
      <c r="X101" s="17" t="str">
        <f t="shared" si="41"/>
        <v>ВА</v>
      </c>
    </row>
    <row r="102" spans="2:24" ht="15" outlineLevel="2" x14ac:dyDescent="0.25">
      <c r="B102" s="2">
        <v>64</v>
      </c>
      <c r="C102" s="76" t="s">
        <v>106</v>
      </c>
      <c r="D102" s="5">
        <v>568.19000000000005</v>
      </c>
      <c r="E102" s="5">
        <v>476.57</v>
      </c>
      <c r="F102" s="13">
        <v>515.62</v>
      </c>
      <c r="G102" s="10">
        <f t="shared" si="42"/>
        <v>0.84</v>
      </c>
      <c r="H102" s="59">
        <f t="shared" si="43"/>
        <v>-0.16000000000000003</v>
      </c>
      <c r="I102" s="3">
        <f t="shared" si="32"/>
        <v>197</v>
      </c>
      <c r="J102" s="59">
        <f t="shared" si="44"/>
        <v>-1.31</v>
      </c>
      <c r="K102" s="83">
        <v>5726.5</v>
      </c>
      <c r="L102" s="120">
        <f t="shared" si="45"/>
        <v>12</v>
      </c>
      <c r="M102" s="59">
        <f t="shared" si="46"/>
        <v>-0.08</v>
      </c>
      <c r="N102" s="128">
        <v>6</v>
      </c>
      <c r="O102" s="60">
        <f t="shared" si="47"/>
        <v>79</v>
      </c>
      <c r="P102" s="59">
        <f t="shared" si="48"/>
        <v>-0.14000000000000001</v>
      </c>
      <c r="Q102" s="65">
        <f t="shared" si="36"/>
        <v>-1.4700000000000002</v>
      </c>
      <c r="R102" s="65">
        <f t="shared" si="51"/>
        <v>-0.22000000000000003</v>
      </c>
      <c r="S102" s="26">
        <f t="shared" si="37"/>
        <v>2</v>
      </c>
      <c r="T102" s="26">
        <f t="shared" si="50"/>
        <v>20</v>
      </c>
      <c r="U102" s="23">
        <f t="shared" si="38"/>
        <v>0</v>
      </c>
      <c r="V102" s="19">
        <f t="shared" si="39"/>
        <v>0</v>
      </c>
      <c r="W102" s="23" t="str">
        <f t="shared" si="40"/>
        <v>ВВ</v>
      </c>
      <c r="X102" s="17">
        <f t="shared" si="41"/>
        <v>0</v>
      </c>
    </row>
    <row r="103" spans="2:24" ht="15" outlineLevel="2" x14ac:dyDescent="0.25">
      <c r="B103" s="2">
        <v>65</v>
      </c>
      <c r="C103" s="76" t="s">
        <v>107</v>
      </c>
      <c r="D103" s="5">
        <v>1062.1600000000001</v>
      </c>
      <c r="E103" s="5">
        <v>959.33</v>
      </c>
      <c r="F103" s="13">
        <v>600.83000000000004</v>
      </c>
      <c r="G103" s="10">
        <f t="shared" si="42"/>
        <v>0.9</v>
      </c>
      <c r="H103" s="59">
        <f t="shared" si="43"/>
        <v>-9.9999999999999978E-2</v>
      </c>
      <c r="I103" s="3">
        <f t="shared" ref="I103:I166" si="52">ROUND(F103/E103*182.5,0)</f>
        <v>114</v>
      </c>
      <c r="J103" s="59">
        <f t="shared" si="44"/>
        <v>-0.34</v>
      </c>
      <c r="K103" s="83">
        <v>7207.2</v>
      </c>
      <c r="L103" s="120">
        <f t="shared" si="45"/>
        <v>7.5</v>
      </c>
      <c r="M103" s="59">
        <f t="shared" si="46"/>
        <v>0.32</v>
      </c>
      <c r="N103" s="128">
        <v>13</v>
      </c>
      <c r="O103" s="60">
        <f t="shared" si="47"/>
        <v>74</v>
      </c>
      <c r="P103" s="59">
        <f t="shared" si="48"/>
        <v>-0.19</v>
      </c>
      <c r="Q103" s="65">
        <f t="shared" ref="Q103:Q166" si="53">H103+J103</f>
        <v>-0.44</v>
      </c>
      <c r="R103" s="65">
        <f t="shared" si="51"/>
        <v>0.13</v>
      </c>
      <c r="S103" s="26">
        <f t="shared" ref="S103:S164" si="54">IF(Q103&gt;=$Q$38,1,2)</f>
        <v>2</v>
      </c>
      <c r="T103" s="26">
        <f t="shared" si="50"/>
        <v>10</v>
      </c>
      <c r="U103" s="23">
        <f t="shared" ref="U103:U164" si="55">IF(S103+T103=21,$U$8,0)</f>
        <v>0</v>
      </c>
      <c r="V103" s="19">
        <f t="shared" ref="V103:V164" si="56">IF(S103+T103=11,$V$8,0)</f>
        <v>0</v>
      </c>
      <c r="W103" s="23">
        <f t="shared" ref="W103:W164" si="57">IF(S103+T103=22,$W$8,0)</f>
        <v>0</v>
      </c>
      <c r="X103" s="17" t="str">
        <f t="shared" ref="X103:X164" si="58">IF(S103+T103=12,$X$8,0)</f>
        <v>ВА</v>
      </c>
    </row>
    <row r="104" spans="2:24" ht="15" outlineLevel="2" x14ac:dyDescent="0.25">
      <c r="B104" s="2">
        <v>66</v>
      </c>
      <c r="C104" s="76" t="s">
        <v>108</v>
      </c>
      <c r="D104" s="5">
        <v>309</v>
      </c>
      <c r="E104" s="5">
        <v>287.5</v>
      </c>
      <c r="F104" s="13">
        <v>300.5</v>
      </c>
      <c r="G104" s="10">
        <f t="shared" ref="G104:G167" si="59">IF(E104&gt;0,ROUND((E104/D104),2),0)</f>
        <v>0.93</v>
      </c>
      <c r="H104" s="59">
        <f t="shared" ref="H104:H167" si="60">G104-$G$38</f>
        <v>-6.9999999999999951E-2</v>
      </c>
      <c r="I104" s="3">
        <f t="shared" si="52"/>
        <v>191</v>
      </c>
      <c r="J104" s="59">
        <f t="shared" ref="J104:J167" si="61">-(ROUND(I104/$I$38-100%,2))</f>
        <v>-1.24</v>
      </c>
      <c r="K104" s="83">
        <v>2731.7</v>
      </c>
      <c r="L104" s="120">
        <f t="shared" ref="L104:L167" si="62">ROUND(K104/E104,1)</f>
        <v>9.5</v>
      </c>
      <c r="M104" s="59">
        <f t="shared" ref="M104:M167" si="63">-ROUND(L104/$L$38-100%,2)</f>
        <v>0.14000000000000001</v>
      </c>
      <c r="N104" s="128">
        <v>3</v>
      </c>
      <c r="O104" s="60">
        <f t="shared" ref="O104:O167" si="64">ROUND((E104/N104),0)</f>
        <v>96</v>
      </c>
      <c r="P104" s="59">
        <f t="shared" ref="P104:P167" si="65">ROUND(O104/$O$38-100%,2)</f>
        <v>0.05</v>
      </c>
      <c r="Q104" s="65">
        <f t="shared" si="53"/>
        <v>-1.31</v>
      </c>
      <c r="R104" s="65">
        <f t="shared" si="51"/>
        <v>0.19</v>
      </c>
      <c r="S104" s="26">
        <f t="shared" si="54"/>
        <v>2</v>
      </c>
      <c r="T104" s="26">
        <f t="shared" ref="T104:T165" si="66">IF(R104&gt;=$R$38,10,20)</f>
        <v>10</v>
      </c>
      <c r="U104" s="23">
        <f t="shared" si="55"/>
        <v>0</v>
      </c>
      <c r="V104" s="19">
        <f t="shared" si="56"/>
        <v>0</v>
      </c>
      <c r="W104" s="23">
        <f t="shared" si="57"/>
        <v>0</v>
      </c>
      <c r="X104" s="17" t="str">
        <f t="shared" si="58"/>
        <v>ВА</v>
      </c>
    </row>
    <row r="105" spans="2:24" ht="15" outlineLevel="2" x14ac:dyDescent="0.25">
      <c r="B105" s="2">
        <v>67</v>
      </c>
      <c r="C105" s="76" t="s">
        <v>109</v>
      </c>
      <c r="D105" s="5">
        <v>369</v>
      </c>
      <c r="E105" s="5">
        <v>341.58</v>
      </c>
      <c r="F105" s="13">
        <v>213.42</v>
      </c>
      <c r="G105" s="10">
        <f t="shared" si="59"/>
        <v>0.93</v>
      </c>
      <c r="H105" s="59">
        <f t="shared" si="60"/>
        <v>-6.9999999999999951E-2</v>
      </c>
      <c r="I105" s="3">
        <f t="shared" si="52"/>
        <v>114</v>
      </c>
      <c r="J105" s="59">
        <f t="shared" si="61"/>
        <v>-0.34</v>
      </c>
      <c r="K105" s="83">
        <v>2628.3</v>
      </c>
      <c r="L105" s="120">
        <f t="shared" si="62"/>
        <v>7.7</v>
      </c>
      <c r="M105" s="59">
        <f t="shared" si="63"/>
        <v>0.31</v>
      </c>
      <c r="N105" s="128">
        <v>3</v>
      </c>
      <c r="O105" s="60">
        <f t="shared" si="64"/>
        <v>114</v>
      </c>
      <c r="P105" s="59">
        <f t="shared" si="65"/>
        <v>0.25</v>
      </c>
      <c r="Q105" s="65">
        <f t="shared" si="53"/>
        <v>-0.41</v>
      </c>
      <c r="R105" s="65">
        <f t="shared" si="51"/>
        <v>0.56000000000000005</v>
      </c>
      <c r="S105" s="26">
        <f t="shared" si="54"/>
        <v>2</v>
      </c>
      <c r="T105" s="26">
        <f t="shared" si="66"/>
        <v>10</v>
      </c>
      <c r="U105" s="23">
        <f t="shared" si="55"/>
        <v>0</v>
      </c>
      <c r="V105" s="19">
        <f t="shared" si="56"/>
        <v>0</v>
      </c>
      <c r="W105" s="23">
        <f t="shared" si="57"/>
        <v>0</v>
      </c>
      <c r="X105" s="17" t="str">
        <f t="shared" si="58"/>
        <v>ВА</v>
      </c>
    </row>
    <row r="106" spans="2:24" ht="15" outlineLevel="2" x14ac:dyDescent="0.25">
      <c r="B106" s="2">
        <v>68</v>
      </c>
      <c r="C106" s="76" t="s">
        <v>110</v>
      </c>
      <c r="D106" s="5">
        <v>1087.8800000000001</v>
      </c>
      <c r="E106" s="5">
        <v>890.82</v>
      </c>
      <c r="F106" s="13">
        <v>1115.06</v>
      </c>
      <c r="G106" s="10">
        <f t="shared" si="59"/>
        <v>0.82</v>
      </c>
      <c r="H106" s="59">
        <f t="shared" si="60"/>
        <v>-0.18000000000000005</v>
      </c>
      <c r="I106" s="3">
        <f t="shared" si="52"/>
        <v>228</v>
      </c>
      <c r="J106" s="59">
        <f t="shared" si="61"/>
        <v>-1.68</v>
      </c>
      <c r="K106" s="83">
        <v>7650.1</v>
      </c>
      <c r="L106" s="120">
        <f t="shared" si="62"/>
        <v>8.6</v>
      </c>
      <c r="M106" s="59">
        <f t="shared" si="63"/>
        <v>0.23</v>
      </c>
      <c r="N106" s="128">
        <v>10</v>
      </c>
      <c r="O106" s="60">
        <f t="shared" si="64"/>
        <v>89</v>
      </c>
      <c r="P106" s="59">
        <f t="shared" si="65"/>
        <v>-0.03</v>
      </c>
      <c r="Q106" s="65">
        <f t="shared" si="53"/>
        <v>-1.8599999999999999</v>
      </c>
      <c r="R106" s="65">
        <f t="shared" si="51"/>
        <v>0.2</v>
      </c>
      <c r="S106" s="26">
        <f t="shared" si="54"/>
        <v>2</v>
      </c>
      <c r="T106" s="26">
        <f t="shared" si="66"/>
        <v>10</v>
      </c>
      <c r="U106" s="23">
        <f t="shared" si="55"/>
        <v>0</v>
      </c>
      <c r="V106" s="19">
        <f t="shared" si="56"/>
        <v>0</v>
      </c>
      <c r="W106" s="23">
        <f t="shared" si="57"/>
        <v>0</v>
      </c>
      <c r="X106" s="17" t="str">
        <f t="shared" si="58"/>
        <v>ВА</v>
      </c>
    </row>
    <row r="107" spans="2:24" ht="15" outlineLevel="2" x14ac:dyDescent="0.25">
      <c r="B107" s="2">
        <v>69</v>
      </c>
      <c r="C107" s="76" t="s">
        <v>111</v>
      </c>
      <c r="D107" s="5">
        <v>377.29</v>
      </c>
      <c r="E107" s="5">
        <v>332.41</v>
      </c>
      <c r="F107" s="13">
        <v>547.88</v>
      </c>
      <c r="G107" s="10">
        <f t="shared" si="59"/>
        <v>0.88</v>
      </c>
      <c r="H107" s="59">
        <f t="shared" si="60"/>
        <v>-0.12</v>
      </c>
      <c r="I107" s="3">
        <f t="shared" si="52"/>
        <v>301</v>
      </c>
      <c r="J107" s="59">
        <f t="shared" si="61"/>
        <v>-2.54</v>
      </c>
      <c r="K107" s="83">
        <v>2311.4</v>
      </c>
      <c r="L107" s="120">
        <f t="shared" si="62"/>
        <v>7</v>
      </c>
      <c r="M107" s="59">
        <f t="shared" si="63"/>
        <v>0.37</v>
      </c>
      <c r="N107" s="128">
        <v>3</v>
      </c>
      <c r="O107" s="60">
        <f t="shared" si="64"/>
        <v>111</v>
      </c>
      <c r="P107" s="59">
        <f t="shared" si="65"/>
        <v>0.21</v>
      </c>
      <c r="Q107" s="65">
        <f t="shared" si="53"/>
        <v>-2.66</v>
      </c>
      <c r="R107" s="65">
        <f t="shared" si="51"/>
        <v>0.57999999999999996</v>
      </c>
      <c r="S107" s="26">
        <f t="shared" si="54"/>
        <v>2</v>
      </c>
      <c r="T107" s="26">
        <f t="shared" si="66"/>
        <v>10</v>
      </c>
      <c r="U107" s="23">
        <f t="shared" si="55"/>
        <v>0</v>
      </c>
      <c r="V107" s="19">
        <f t="shared" si="56"/>
        <v>0</v>
      </c>
      <c r="W107" s="23">
        <f t="shared" si="57"/>
        <v>0</v>
      </c>
      <c r="X107" s="17" t="str">
        <f t="shared" si="58"/>
        <v>ВА</v>
      </c>
    </row>
    <row r="108" spans="2:24" ht="15" outlineLevel="2" x14ac:dyDescent="0.25">
      <c r="B108" s="2">
        <v>70</v>
      </c>
      <c r="C108" s="76" t="s">
        <v>112</v>
      </c>
      <c r="D108" s="5">
        <v>385.8</v>
      </c>
      <c r="E108" s="5">
        <v>345.04</v>
      </c>
      <c r="F108" s="13">
        <v>193.76</v>
      </c>
      <c r="G108" s="10">
        <f t="shared" si="59"/>
        <v>0.89</v>
      </c>
      <c r="H108" s="59">
        <f t="shared" si="60"/>
        <v>-0.10999999999999999</v>
      </c>
      <c r="I108" s="3">
        <f t="shared" si="52"/>
        <v>102</v>
      </c>
      <c r="J108" s="59">
        <f t="shared" si="61"/>
        <v>-0.2</v>
      </c>
      <c r="K108" s="83">
        <v>3912</v>
      </c>
      <c r="L108" s="120">
        <f t="shared" si="62"/>
        <v>11.3</v>
      </c>
      <c r="M108" s="59">
        <f t="shared" si="63"/>
        <v>-0.02</v>
      </c>
      <c r="N108" s="128">
        <v>5</v>
      </c>
      <c r="O108" s="60">
        <f t="shared" si="64"/>
        <v>69</v>
      </c>
      <c r="P108" s="59">
        <f t="shared" si="65"/>
        <v>-0.25</v>
      </c>
      <c r="Q108" s="65">
        <f t="shared" si="53"/>
        <v>-0.31</v>
      </c>
      <c r="R108" s="65">
        <f t="shared" si="51"/>
        <v>-0.27</v>
      </c>
      <c r="S108" s="26">
        <f t="shared" si="54"/>
        <v>2</v>
      </c>
      <c r="T108" s="26">
        <f t="shared" si="66"/>
        <v>20</v>
      </c>
      <c r="U108" s="23">
        <f t="shared" si="55"/>
        <v>0</v>
      </c>
      <c r="V108" s="19">
        <f t="shared" si="56"/>
        <v>0</v>
      </c>
      <c r="W108" s="23" t="str">
        <f t="shared" si="57"/>
        <v>ВВ</v>
      </c>
      <c r="X108" s="17">
        <f t="shared" si="58"/>
        <v>0</v>
      </c>
    </row>
    <row r="109" spans="2:24" ht="15" outlineLevel="2" x14ac:dyDescent="0.25">
      <c r="B109" s="2">
        <v>71</v>
      </c>
      <c r="C109" s="76" t="s">
        <v>113</v>
      </c>
      <c r="D109" s="5">
        <v>173.1</v>
      </c>
      <c r="E109" s="5">
        <v>142.9</v>
      </c>
      <c r="F109" s="13">
        <v>29.19</v>
      </c>
      <c r="G109" s="10">
        <f t="shared" si="59"/>
        <v>0.83</v>
      </c>
      <c r="H109" s="59">
        <f t="shared" si="60"/>
        <v>-0.17000000000000004</v>
      </c>
      <c r="I109" s="3">
        <f t="shared" si="52"/>
        <v>37</v>
      </c>
      <c r="J109" s="59">
        <f t="shared" si="61"/>
        <v>0.56999999999999995</v>
      </c>
      <c r="K109" s="83">
        <v>2855.4</v>
      </c>
      <c r="L109" s="120">
        <f t="shared" si="62"/>
        <v>20</v>
      </c>
      <c r="M109" s="59">
        <f t="shared" si="63"/>
        <v>-0.8</v>
      </c>
      <c r="N109" s="128">
        <v>3</v>
      </c>
      <c r="O109" s="60">
        <f t="shared" si="64"/>
        <v>48</v>
      </c>
      <c r="P109" s="59">
        <f t="shared" si="65"/>
        <v>-0.48</v>
      </c>
      <c r="Q109" s="65">
        <f t="shared" si="53"/>
        <v>0.39999999999999991</v>
      </c>
      <c r="R109" s="65">
        <f t="shared" si="51"/>
        <v>-1.28</v>
      </c>
      <c r="S109" s="26">
        <f t="shared" si="54"/>
        <v>1</v>
      </c>
      <c r="T109" s="26">
        <f t="shared" si="66"/>
        <v>20</v>
      </c>
      <c r="U109" s="23" t="str">
        <f t="shared" si="55"/>
        <v>АВ</v>
      </c>
      <c r="V109" s="19">
        <f t="shared" si="56"/>
        <v>0</v>
      </c>
      <c r="W109" s="23">
        <f t="shared" si="57"/>
        <v>0</v>
      </c>
      <c r="X109" s="17">
        <f t="shared" si="58"/>
        <v>0</v>
      </c>
    </row>
    <row r="110" spans="2:24" ht="15" outlineLevel="2" x14ac:dyDescent="0.25">
      <c r="B110" s="2">
        <v>72</v>
      </c>
      <c r="C110" s="76" t="s">
        <v>114</v>
      </c>
      <c r="D110" s="5">
        <v>1219.3599999999999</v>
      </c>
      <c r="E110" s="5">
        <v>1055.17</v>
      </c>
      <c r="F110" s="13">
        <v>580.19000000000005</v>
      </c>
      <c r="G110" s="10">
        <f t="shared" si="59"/>
        <v>0.87</v>
      </c>
      <c r="H110" s="59">
        <f t="shared" si="60"/>
        <v>-0.13</v>
      </c>
      <c r="I110" s="3">
        <f t="shared" si="52"/>
        <v>100</v>
      </c>
      <c r="J110" s="59">
        <f t="shared" si="61"/>
        <v>-0.18</v>
      </c>
      <c r="K110" s="83">
        <v>8413.4</v>
      </c>
      <c r="L110" s="120">
        <f t="shared" si="62"/>
        <v>8</v>
      </c>
      <c r="M110" s="59">
        <f t="shared" si="63"/>
        <v>0.28000000000000003</v>
      </c>
      <c r="N110" s="128">
        <v>8</v>
      </c>
      <c r="O110" s="60">
        <f t="shared" si="64"/>
        <v>132</v>
      </c>
      <c r="P110" s="59">
        <f t="shared" si="65"/>
        <v>0.44</v>
      </c>
      <c r="Q110" s="65">
        <f t="shared" si="53"/>
        <v>-0.31</v>
      </c>
      <c r="R110" s="65">
        <f t="shared" si="51"/>
        <v>0.72</v>
      </c>
      <c r="S110" s="26">
        <f t="shared" si="54"/>
        <v>2</v>
      </c>
      <c r="T110" s="26">
        <f t="shared" si="66"/>
        <v>10</v>
      </c>
      <c r="U110" s="23">
        <f t="shared" si="55"/>
        <v>0</v>
      </c>
      <c r="V110" s="19">
        <f t="shared" si="56"/>
        <v>0</v>
      </c>
      <c r="W110" s="23">
        <f t="shared" si="57"/>
        <v>0</v>
      </c>
      <c r="X110" s="17" t="str">
        <f t="shared" si="58"/>
        <v>ВА</v>
      </c>
    </row>
    <row r="111" spans="2:24" ht="15" outlineLevel="2" x14ac:dyDescent="0.25">
      <c r="B111" s="2">
        <v>73</v>
      </c>
      <c r="C111" s="76" t="s">
        <v>115</v>
      </c>
      <c r="D111" s="5">
        <v>1187.67</v>
      </c>
      <c r="E111" s="5">
        <v>942.92</v>
      </c>
      <c r="F111" s="13">
        <v>1177.75</v>
      </c>
      <c r="G111" s="10">
        <f t="shared" si="59"/>
        <v>0.79</v>
      </c>
      <c r="H111" s="59">
        <f t="shared" si="60"/>
        <v>-0.20999999999999996</v>
      </c>
      <c r="I111" s="3">
        <f t="shared" si="52"/>
        <v>228</v>
      </c>
      <c r="J111" s="59">
        <f t="shared" si="61"/>
        <v>-1.68</v>
      </c>
      <c r="K111" s="83">
        <v>7551.1</v>
      </c>
      <c r="L111" s="120">
        <f t="shared" si="62"/>
        <v>8</v>
      </c>
      <c r="M111" s="59">
        <f t="shared" si="63"/>
        <v>0.28000000000000003</v>
      </c>
      <c r="N111" s="128">
        <v>11</v>
      </c>
      <c r="O111" s="60">
        <f t="shared" si="64"/>
        <v>86</v>
      </c>
      <c r="P111" s="59">
        <f t="shared" si="65"/>
        <v>-0.06</v>
      </c>
      <c r="Q111" s="65">
        <f t="shared" si="53"/>
        <v>-1.89</v>
      </c>
      <c r="R111" s="65">
        <f t="shared" si="51"/>
        <v>0.22000000000000003</v>
      </c>
      <c r="S111" s="26">
        <f t="shared" si="54"/>
        <v>2</v>
      </c>
      <c r="T111" s="26">
        <f t="shared" si="66"/>
        <v>10</v>
      </c>
      <c r="U111" s="23">
        <f t="shared" si="55"/>
        <v>0</v>
      </c>
      <c r="V111" s="19">
        <f t="shared" si="56"/>
        <v>0</v>
      </c>
      <c r="W111" s="23">
        <f t="shared" si="57"/>
        <v>0</v>
      </c>
      <c r="X111" s="17" t="str">
        <f t="shared" si="58"/>
        <v>ВА</v>
      </c>
    </row>
    <row r="112" spans="2:24" ht="15" outlineLevel="2" x14ac:dyDescent="0.25">
      <c r="B112" s="2">
        <v>74</v>
      </c>
      <c r="C112" s="76" t="s">
        <v>116</v>
      </c>
      <c r="D112" s="5">
        <v>337.15</v>
      </c>
      <c r="E112" s="5">
        <v>296.85000000000002</v>
      </c>
      <c r="F112" s="13">
        <v>149.30000000000001</v>
      </c>
      <c r="G112" s="10">
        <f t="shared" si="59"/>
        <v>0.88</v>
      </c>
      <c r="H112" s="59">
        <f t="shared" si="60"/>
        <v>-0.12</v>
      </c>
      <c r="I112" s="3">
        <f t="shared" si="52"/>
        <v>92</v>
      </c>
      <c r="J112" s="59">
        <f t="shared" si="61"/>
        <v>-0.08</v>
      </c>
      <c r="K112" s="83">
        <v>3572.3</v>
      </c>
      <c r="L112" s="120">
        <f t="shared" si="62"/>
        <v>12</v>
      </c>
      <c r="M112" s="59">
        <f t="shared" si="63"/>
        <v>-0.08</v>
      </c>
      <c r="N112" s="128">
        <v>5</v>
      </c>
      <c r="O112" s="60">
        <f t="shared" si="64"/>
        <v>59</v>
      </c>
      <c r="P112" s="59">
        <f t="shared" si="65"/>
        <v>-0.36</v>
      </c>
      <c r="Q112" s="65">
        <f t="shared" si="53"/>
        <v>-0.2</v>
      </c>
      <c r="R112" s="65">
        <f t="shared" si="51"/>
        <v>-0.44</v>
      </c>
      <c r="S112" s="26">
        <f t="shared" si="54"/>
        <v>2</v>
      </c>
      <c r="T112" s="26">
        <f t="shared" si="66"/>
        <v>20</v>
      </c>
      <c r="U112" s="23">
        <f t="shared" si="55"/>
        <v>0</v>
      </c>
      <c r="V112" s="19">
        <f t="shared" si="56"/>
        <v>0</v>
      </c>
      <c r="W112" s="23" t="str">
        <f t="shared" si="57"/>
        <v>ВВ</v>
      </c>
      <c r="X112" s="17">
        <f t="shared" si="58"/>
        <v>0</v>
      </c>
    </row>
    <row r="113" spans="2:25" ht="15" outlineLevel="2" x14ac:dyDescent="0.25">
      <c r="B113" s="2">
        <v>75</v>
      </c>
      <c r="C113" s="76" t="s">
        <v>117</v>
      </c>
      <c r="D113" s="5">
        <v>1342.73</v>
      </c>
      <c r="E113" s="5">
        <v>1040.3399999999999</v>
      </c>
      <c r="F113" s="13">
        <v>883.39</v>
      </c>
      <c r="G113" s="10">
        <f t="shared" si="59"/>
        <v>0.77</v>
      </c>
      <c r="H113" s="59">
        <f t="shared" si="60"/>
        <v>-0.22999999999999998</v>
      </c>
      <c r="I113" s="3">
        <f t="shared" si="52"/>
        <v>155</v>
      </c>
      <c r="J113" s="59">
        <f t="shared" si="61"/>
        <v>-0.82</v>
      </c>
      <c r="K113" s="83">
        <v>11099.9</v>
      </c>
      <c r="L113" s="120">
        <f t="shared" si="62"/>
        <v>10.7</v>
      </c>
      <c r="M113" s="59">
        <f t="shared" si="63"/>
        <v>0.04</v>
      </c>
      <c r="N113" s="128">
        <v>19</v>
      </c>
      <c r="O113" s="60">
        <f t="shared" si="64"/>
        <v>55</v>
      </c>
      <c r="P113" s="59">
        <f t="shared" si="65"/>
        <v>-0.4</v>
      </c>
      <c r="Q113" s="65">
        <f t="shared" si="53"/>
        <v>-1.0499999999999998</v>
      </c>
      <c r="R113" s="65">
        <f t="shared" si="51"/>
        <v>-0.36000000000000004</v>
      </c>
      <c r="S113" s="26">
        <f t="shared" si="54"/>
        <v>2</v>
      </c>
      <c r="T113" s="26">
        <f t="shared" si="66"/>
        <v>20</v>
      </c>
      <c r="U113" s="23">
        <f t="shared" si="55"/>
        <v>0</v>
      </c>
      <c r="V113" s="19">
        <f t="shared" si="56"/>
        <v>0</v>
      </c>
      <c r="W113" s="23" t="str">
        <f t="shared" si="57"/>
        <v>ВВ</v>
      </c>
      <c r="X113" s="17">
        <f t="shared" si="58"/>
        <v>0</v>
      </c>
      <c r="Y113" s="1"/>
    </row>
    <row r="114" spans="2:25" ht="15" outlineLevel="2" x14ac:dyDescent="0.25">
      <c r="B114" s="2">
        <v>76</v>
      </c>
      <c r="C114" s="76" t="s">
        <v>118</v>
      </c>
      <c r="D114" s="5">
        <v>363.36</v>
      </c>
      <c r="E114" s="5">
        <v>311.8</v>
      </c>
      <c r="F114" s="13">
        <v>108.56</v>
      </c>
      <c r="G114" s="10">
        <f t="shared" si="59"/>
        <v>0.86</v>
      </c>
      <c r="H114" s="59">
        <f t="shared" si="60"/>
        <v>-0.14000000000000001</v>
      </c>
      <c r="I114" s="3">
        <f t="shared" si="52"/>
        <v>64</v>
      </c>
      <c r="J114" s="59">
        <f t="shared" si="61"/>
        <v>0.25</v>
      </c>
      <c r="K114" s="83">
        <v>2914.1</v>
      </c>
      <c r="L114" s="120">
        <f t="shared" si="62"/>
        <v>9.3000000000000007</v>
      </c>
      <c r="M114" s="59">
        <f t="shared" si="63"/>
        <v>0.16</v>
      </c>
      <c r="N114" s="128">
        <v>3</v>
      </c>
      <c r="O114" s="60">
        <f t="shared" si="64"/>
        <v>104</v>
      </c>
      <c r="P114" s="59">
        <f t="shared" si="65"/>
        <v>0.14000000000000001</v>
      </c>
      <c r="Q114" s="65">
        <f t="shared" si="53"/>
        <v>0.10999999999999999</v>
      </c>
      <c r="R114" s="65">
        <f t="shared" si="51"/>
        <v>0.30000000000000004</v>
      </c>
      <c r="S114" s="26">
        <f t="shared" si="54"/>
        <v>1</v>
      </c>
      <c r="T114" s="26">
        <f t="shared" si="66"/>
        <v>10</v>
      </c>
      <c r="U114" s="23">
        <f t="shared" si="55"/>
        <v>0</v>
      </c>
      <c r="V114" s="19" t="str">
        <f t="shared" si="56"/>
        <v>АА</v>
      </c>
      <c r="W114" s="23">
        <f t="shared" si="57"/>
        <v>0</v>
      </c>
      <c r="X114" s="17">
        <f t="shared" si="58"/>
        <v>0</v>
      </c>
      <c r="Y114" s="1"/>
    </row>
    <row r="115" spans="2:25" ht="15" outlineLevel="2" x14ac:dyDescent="0.25">
      <c r="B115" s="2">
        <v>77</v>
      </c>
      <c r="C115" s="76" t="s">
        <v>119</v>
      </c>
      <c r="D115" s="5">
        <v>247.91</v>
      </c>
      <c r="E115" s="5">
        <v>176.93</v>
      </c>
      <c r="F115" s="13">
        <v>178.98</v>
      </c>
      <c r="G115" s="10">
        <f t="shared" si="59"/>
        <v>0.71</v>
      </c>
      <c r="H115" s="59">
        <f t="shared" si="60"/>
        <v>-0.29000000000000004</v>
      </c>
      <c r="I115" s="3">
        <f t="shared" si="52"/>
        <v>185</v>
      </c>
      <c r="J115" s="59">
        <f t="shared" si="61"/>
        <v>-1.17</v>
      </c>
      <c r="K115" s="83">
        <v>3303.8</v>
      </c>
      <c r="L115" s="120">
        <f t="shared" si="62"/>
        <v>18.7</v>
      </c>
      <c r="M115" s="59">
        <f t="shared" si="63"/>
        <v>-0.68</v>
      </c>
      <c r="N115" s="128">
        <v>4</v>
      </c>
      <c r="O115" s="60">
        <f t="shared" si="64"/>
        <v>44</v>
      </c>
      <c r="P115" s="59">
        <f t="shared" si="65"/>
        <v>-0.52</v>
      </c>
      <c r="Q115" s="65">
        <f t="shared" si="53"/>
        <v>-1.46</v>
      </c>
      <c r="R115" s="65">
        <f t="shared" si="51"/>
        <v>-1.2000000000000002</v>
      </c>
      <c r="S115" s="26">
        <f t="shared" si="54"/>
        <v>2</v>
      </c>
      <c r="T115" s="26">
        <f t="shared" si="66"/>
        <v>20</v>
      </c>
      <c r="U115" s="23">
        <f t="shared" si="55"/>
        <v>0</v>
      </c>
      <c r="V115" s="19">
        <f t="shared" si="56"/>
        <v>0</v>
      </c>
      <c r="W115" s="23" t="str">
        <f t="shared" si="57"/>
        <v>ВВ</v>
      </c>
      <c r="X115" s="17">
        <f t="shared" si="58"/>
        <v>0</v>
      </c>
      <c r="Y115" s="1"/>
    </row>
    <row r="116" spans="2:25" ht="15" outlineLevel="2" x14ac:dyDescent="0.25">
      <c r="B116" s="2">
        <v>78</v>
      </c>
      <c r="C116" s="76" t="s">
        <v>120</v>
      </c>
      <c r="D116" s="5">
        <v>293.3</v>
      </c>
      <c r="E116" s="5">
        <v>227.86</v>
      </c>
      <c r="F116" s="13">
        <v>131.44</v>
      </c>
      <c r="G116" s="10">
        <f t="shared" si="59"/>
        <v>0.78</v>
      </c>
      <c r="H116" s="59">
        <f t="shared" si="60"/>
        <v>-0.21999999999999997</v>
      </c>
      <c r="I116" s="3">
        <f t="shared" si="52"/>
        <v>105</v>
      </c>
      <c r="J116" s="59">
        <f t="shared" si="61"/>
        <v>-0.23</v>
      </c>
      <c r="K116" s="83">
        <v>3544.8</v>
      </c>
      <c r="L116" s="120">
        <f t="shared" si="62"/>
        <v>15.6</v>
      </c>
      <c r="M116" s="59">
        <f t="shared" si="63"/>
        <v>-0.41</v>
      </c>
      <c r="N116" s="128">
        <v>5</v>
      </c>
      <c r="O116" s="60">
        <f t="shared" si="64"/>
        <v>46</v>
      </c>
      <c r="P116" s="59">
        <f t="shared" si="65"/>
        <v>-0.5</v>
      </c>
      <c r="Q116" s="65">
        <f t="shared" si="53"/>
        <v>-0.44999999999999996</v>
      </c>
      <c r="R116" s="65">
        <f t="shared" si="51"/>
        <v>-0.90999999999999992</v>
      </c>
      <c r="S116" s="26">
        <f t="shared" si="54"/>
        <v>2</v>
      </c>
      <c r="T116" s="26">
        <f t="shared" si="66"/>
        <v>20</v>
      </c>
      <c r="U116" s="23">
        <f t="shared" si="55"/>
        <v>0</v>
      </c>
      <c r="V116" s="19">
        <f t="shared" si="56"/>
        <v>0</v>
      </c>
      <c r="W116" s="23" t="str">
        <f t="shared" si="57"/>
        <v>ВВ</v>
      </c>
      <c r="X116" s="17">
        <f t="shared" si="58"/>
        <v>0</v>
      </c>
      <c r="Y116" s="1"/>
    </row>
    <row r="117" spans="2:25" ht="15" outlineLevel="2" x14ac:dyDescent="0.25">
      <c r="B117" s="2">
        <v>79</v>
      </c>
      <c r="C117" s="76" t="s">
        <v>121</v>
      </c>
      <c r="D117" s="5">
        <v>233.63</v>
      </c>
      <c r="E117" s="5">
        <v>195.84</v>
      </c>
      <c r="F117" s="13">
        <v>144.79</v>
      </c>
      <c r="G117" s="10">
        <f t="shared" si="59"/>
        <v>0.84</v>
      </c>
      <c r="H117" s="59">
        <f t="shared" si="60"/>
        <v>-0.16000000000000003</v>
      </c>
      <c r="I117" s="3">
        <f t="shared" si="52"/>
        <v>135</v>
      </c>
      <c r="J117" s="59">
        <f t="shared" si="61"/>
        <v>-0.59</v>
      </c>
      <c r="K117" s="83">
        <v>2569.6999999999998</v>
      </c>
      <c r="L117" s="120">
        <f t="shared" si="62"/>
        <v>13.1</v>
      </c>
      <c r="M117" s="59">
        <f t="shared" si="63"/>
        <v>-0.18</v>
      </c>
      <c r="N117" s="128">
        <v>4</v>
      </c>
      <c r="O117" s="60">
        <f t="shared" si="64"/>
        <v>49</v>
      </c>
      <c r="P117" s="59">
        <f t="shared" si="65"/>
        <v>-0.46</v>
      </c>
      <c r="Q117" s="65">
        <f t="shared" si="53"/>
        <v>-0.75</v>
      </c>
      <c r="R117" s="65">
        <f t="shared" si="51"/>
        <v>-0.64</v>
      </c>
      <c r="S117" s="26">
        <f t="shared" si="54"/>
        <v>2</v>
      </c>
      <c r="T117" s="26">
        <f t="shared" si="66"/>
        <v>20</v>
      </c>
      <c r="U117" s="23">
        <f t="shared" si="55"/>
        <v>0</v>
      </c>
      <c r="V117" s="19">
        <f t="shared" si="56"/>
        <v>0</v>
      </c>
      <c r="W117" s="23" t="str">
        <f t="shared" si="57"/>
        <v>ВВ</v>
      </c>
      <c r="X117" s="17">
        <f t="shared" si="58"/>
        <v>0</v>
      </c>
      <c r="Y117" s="1"/>
    </row>
    <row r="118" spans="2:25" ht="15" outlineLevel="2" x14ac:dyDescent="0.25">
      <c r="B118" s="2">
        <v>80</v>
      </c>
      <c r="C118" s="76" t="s">
        <v>122</v>
      </c>
      <c r="D118" s="5">
        <v>289.2</v>
      </c>
      <c r="E118" s="5">
        <v>234.46</v>
      </c>
      <c r="F118" s="13">
        <v>161.72999999999999</v>
      </c>
      <c r="G118" s="10">
        <f t="shared" si="59"/>
        <v>0.81</v>
      </c>
      <c r="H118" s="59">
        <f t="shared" si="60"/>
        <v>-0.18999999999999995</v>
      </c>
      <c r="I118" s="3">
        <f t="shared" si="52"/>
        <v>126</v>
      </c>
      <c r="J118" s="59">
        <f t="shared" si="61"/>
        <v>-0.48</v>
      </c>
      <c r="K118" s="83">
        <v>2495.6999999999998</v>
      </c>
      <c r="L118" s="120">
        <f t="shared" si="62"/>
        <v>10.6</v>
      </c>
      <c r="M118" s="59">
        <f t="shared" si="63"/>
        <v>0.05</v>
      </c>
      <c r="N118" s="128">
        <v>3</v>
      </c>
      <c r="O118" s="60">
        <f t="shared" si="64"/>
        <v>78</v>
      </c>
      <c r="P118" s="59">
        <f t="shared" si="65"/>
        <v>-0.15</v>
      </c>
      <c r="Q118" s="65">
        <f t="shared" si="53"/>
        <v>-0.66999999999999993</v>
      </c>
      <c r="R118" s="65">
        <f t="shared" si="51"/>
        <v>-9.9999999999999992E-2</v>
      </c>
      <c r="S118" s="26">
        <f t="shared" si="54"/>
        <v>2</v>
      </c>
      <c r="T118" s="26">
        <f t="shared" si="66"/>
        <v>20</v>
      </c>
      <c r="U118" s="23">
        <f t="shared" si="55"/>
        <v>0</v>
      </c>
      <c r="V118" s="19">
        <f t="shared" si="56"/>
        <v>0</v>
      </c>
      <c r="W118" s="23" t="str">
        <f t="shared" si="57"/>
        <v>ВВ</v>
      </c>
      <c r="X118" s="17">
        <f t="shared" si="58"/>
        <v>0</v>
      </c>
      <c r="Y118" s="1"/>
    </row>
    <row r="119" spans="2:25" ht="15" outlineLevel="2" x14ac:dyDescent="0.25">
      <c r="B119" s="2">
        <v>81</v>
      </c>
      <c r="C119" s="76" t="s">
        <v>123</v>
      </c>
      <c r="D119" s="5">
        <v>1036.17</v>
      </c>
      <c r="E119" s="5">
        <v>912.26</v>
      </c>
      <c r="F119" s="13">
        <v>992.91</v>
      </c>
      <c r="G119" s="10">
        <f t="shared" si="59"/>
        <v>0.88</v>
      </c>
      <c r="H119" s="59">
        <f t="shared" si="60"/>
        <v>-0.12</v>
      </c>
      <c r="I119" s="3">
        <f t="shared" si="52"/>
        <v>199</v>
      </c>
      <c r="J119" s="59">
        <f t="shared" si="61"/>
        <v>-1.34</v>
      </c>
      <c r="K119" s="83">
        <v>6190.5</v>
      </c>
      <c r="L119" s="120">
        <f t="shared" si="62"/>
        <v>6.8</v>
      </c>
      <c r="M119" s="59">
        <f t="shared" si="63"/>
        <v>0.39</v>
      </c>
      <c r="N119" s="128">
        <v>11</v>
      </c>
      <c r="O119" s="60">
        <f t="shared" si="64"/>
        <v>83</v>
      </c>
      <c r="P119" s="59">
        <f t="shared" si="65"/>
        <v>-0.09</v>
      </c>
      <c r="Q119" s="65">
        <f t="shared" si="53"/>
        <v>-1.46</v>
      </c>
      <c r="R119" s="65">
        <f t="shared" si="51"/>
        <v>0.30000000000000004</v>
      </c>
      <c r="S119" s="26">
        <f t="shared" si="54"/>
        <v>2</v>
      </c>
      <c r="T119" s="26">
        <f t="shared" si="66"/>
        <v>10</v>
      </c>
      <c r="U119" s="23">
        <f t="shared" si="55"/>
        <v>0</v>
      </c>
      <c r="V119" s="19">
        <f t="shared" si="56"/>
        <v>0</v>
      </c>
      <c r="W119" s="23">
        <f t="shared" si="57"/>
        <v>0</v>
      </c>
      <c r="X119" s="17" t="str">
        <f t="shared" si="58"/>
        <v>ВА</v>
      </c>
      <c r="Y119" s="1"/>
    </row>
    <row r="120" spans="2:25" ht="15" outlineLevel="2" x14ac:dyDescent="0.25">
      <c r="B120" s="2">
        <v>82</v>
      </c>
      <c r="C120" s="76" t="s">
        <v>124</v>
      </c>
      <c r="D120" s="5">
        <v>779.68</v>
      </c>
      <c r="E120" s="5">
        <v>711.75</v>
      </c>
      <c r="F120" s="13">
        <v>347.94</v>
      </c>
      <c r="G120" s="10">
        <f t="shared" si="59"/>
        <v>0.91</v>
      </c>
      <c r="H120" s="59">
        <f t="shared" si="60"/>
        <v>-8.9999999999999969E-2</v>
      </c>
      <c r="I120" s="3">
        <f t="shared" si="52"/>
        <v>89</v>
      </c>
      <c r="J120" s="59">
        <f t="shared" si="61"/>
        <v>-0.05</v>
      </c>
      <c r="K120" s="83">
        <v>6654.5</v>
      </c>
      <c r="L120" s="120">
        <f t="shared" si="62"/>
        <v>9.3000000000000007</v>
      </c>
      <c r="M120" s="59">
        <f t="shared" si="63"/>
        <v>0.16</v>
      </c>
      <c r="N120" s="128">
        <v>8.4</v>
      </c>
      <c r="O120" s="60">
        <f t="shared" si="64"/>
        <v>85</v>
      </c>
      <c r="P120" s="59">
        <f t="shared" si="65"/>
        <v>-7.0000000000000007E-2</v>
      </c>
      <c r="Q120" s="65">
        <f t="shared" si="53"/>
        <v>-0.13999999999999996</v>
      </c>
      <c r="R120" s="65">
        <f t="shared" si="51"/>
        <v>0.09</v>
      </c>
      <c r="S120" s="26">
        <f t="shared" si="54"/>
        <v>2</v>
      </c>
      <c r="T120" s="26">
        <f t="shared" si="66"/>
        <v>10</v>
      </c>
      <c r="U120" s="23">
        <f t="shared" si="55"/>
        <v>0</v>
      </c>
      <c r="V120" s="19">
        <f t="shared" si="56"/>
        <v>0</v>
      </c>
      <c r="W120" s="23">
        <f t="shared" si="57"/>
        <v>0</v>
      </c>
      <c r="X120" s="17" t="str">
        <f t="shared" si="58"/>
        <v>ВА</v>
      </c>
      <c r="Y120" s="1"/>
    </row>
    <row r="121" spans="2:25" ht="15" outlineLevel="2" x14ac:dyDescent="0.25">
      <c r="B121" s="2">
        <v>83</v>
      </c>
      <c r="C121" s="76" t="s">
        <v>125</v>
      </c>
      <c r="D121" s="5">
        <v>681.48</v>
      </c>
      <c r="E121" s="5">
        <v>510.14</v>
      </c>
      <c r="F121" s="13">
        <v>568.34</v>
      </c>
      <c r="G121" s="10">
        <f t="shared" si="59"/>
        <v>0.75</v>
      </c>
      <c r="H121" s="59">
        <f t="shared" si="60"/>
        <v>-0.25</v>
      </c>
      <c r="I121" s="3">
        <f t="shared" si="52"/>
        <v>203</v>
      </c>
      <c r="J121" s="59">
        <f t="shared" si="61"/>
        <v>-1.39</v>
      </c>
      <c r="K121" s="83">
        <v>4905.8</v>
      </c>
      <c r="L121" s="120">
        <f t="shared" si="62"/>
        <v>9.6</v>
      </c>
      <c r="M121" s="59">
        <f t="shared" si="63"/>
        <v>0.14000000000000001</v>
      </c>
      <c r="N121" s="128">
        <v>7</v>
      </c>
      <c r="O121" s="60">
        <f t="shared" si="64"/>
        <v>73</v>
      </c>
      <c r="P121" s="59">
        <f t="shared" si="65"/>
        <v>-0.2</v>
      </c>
      <c r="Q121" s="65">
        <f t="shared" si="53"/>
        <v>-1.64</v>
      </c>
      <c r="R121" s="65">
        <f t="shared" ref="R121:R182" si="67">M121+P121</f>
        <v>-0.06</v>
      </c>
      <c r="S121" s="26">
        <f t="shared" si="54"/>
        <v>2</v>
      </c>
      <c r="T121" s="26">
        <f t="shared" si="66"/>
        <v>20</v>
      </c>
      <c r="U121" s="23">
        <f t="shared" si="55"/>
        <v>0</v>
      </c>
      <c r="V121" s="19">
        <f t="shared" si="56"/>
        <v>0</v>
      </c>
      <c r="W121" s="23" t="str">
        <f t="shared" si="57"/>
        <v>ВВ</v>
      </c>
      <c r="X121" s="17">
        <f t="shared" si="58"/>
        <v>0</v>
      </c>
      <c r="Y121" s="1"/>
    </row>
    <row r="122" spans="2:25" ht="15" outlineLevel="2" x14ac:dyDescent="0.25">
      <c r="B122" s="2">
        <v>84</v>
      </c>
      <c r="C122" s="76" t="s">
        <v>126</v>
      </c>
      <c r="D122" s="5">
        <v>362.6</v>
      </c>
      <c r="E122" s="5">
        <v>293.89999999999998</v>
      </c>
      <c r="F122" s="13">
        <v>296.69</v>
      </c>
      <c r="G122" s="10">
        <f t="shared" si="59"/>
        <v>0.81</v>
      </c>
      <c r="H122" s="59">
        <f t="shared" si="60"/>
        <v>-0.18999999999999995</v>
      </c>
      <c r="I122" s="3">
        <f t="shared" si="52"/>
        <v>184</v>
      </c>
      <c r="J122" s="59">
        <f t="shared" si="61"/>
        <v>-1.1599999999999999</v>
      </c>
      <c r="K122" s="83">
        <v>2368.1999999999998</v>
      </c>
      <c r="L122" s="120">
        <f t="shared" si="62"/>
        <v>8.1</v>
      </c>
      <c r="M122" s="59">
        <f t="shared" si="63"/>
        <v>0.27</v>
      </c>
      <c r="N122" s="128">
        <v>2</v>
      </c>
      <c r="O122" s="60">
        <f t="shared" si="64"/>
        <v>147</v>
      </c>
      <c r="P122" s="59">
        <f t="shared" si="65"/>
        <v>0.61</v>
      </c>
      <c r="Q122" s="65">
        <f t="shared" si="53"/>
        <v>-1.3499999999999999</v>
      </c>
      <c r="R122" s="65">
        <f t="shared" si="67"/>
        <v>0.88</v>
      </c>
      <c r="S122" s="26">
        <f t="shared" si="54"/>
        <v>2</v>
      </c>
      <c r="T122" s="26">
        <f t="shared" si="66"/>
        <v>10</v>
      </c>
      <c r="U122" s="23">
        <f t="shared" si="55"/>
        <v>0</v>
      </c>
      <c r="V122" s="19">
        <f t="shared" si="56"/>
        <v>0</v>
      </c>
      <c r="W122" s="23">
        <f t="shared" si="57"/>
        <v>0</v>
      </c>
      <c r="X122" s="17" t="str">
        <f t="shared" si="58"/>
        <v>ВА</v>
      </c>
      <c r="Y122" s="1"/>
    </row>
    <row r="123" spans="2:25" ht="15" outlineLevel="2" x14ac:dyDescent="0.25">
      <c r="B123" s="2">
        <v>85</v>
      </c>
      <c r="C123" s="76" t="s">
        <v>127</v>
      </c>
      <c r="D123" s="5">
        <v>211.65</v>
      </c>
      <c r="E123" s="5">
        <v>164.06</v>
      </c>
      <c r="F123" s="13">
        <v>169.59</v>
      </c>
      <c r="G123" s="10">
        <f t="shared" si="59"/>
        <v>0.78</v>
      </c>
      <c r="H123" s="59">
        <f t="shared" si="60"/>
        <v>-0.21999999999999997</v>
      </c>
      <c r="I123" s="3">
        <f t="shared" si="52"/>
        <v>189</v>
      </c>
      <c r="J123" s="59">
        <f t="shared" si="61"/>
        <v>-1.22</v>
      </c>
      <c r="K123" s="83">
        <v>2345.3000000000002</v>
      </c>
      <c r="L123" s="120">
        <f t="shared" si="62"/>
        <v>14.3</v>
      </c>
      <c r="M123" s="59">
        <f t="shared" si="63"/>
        <v>-0.28999999999999998</v>
      </c>
      <c r="N123" s="128">
        <v>2</v>
      </c>
      <c r="O123" s="60">
        <f t="shared" si="64"/>
        <v>82</v>
      </c>
      <c r="P123" s="59">
        <f t="shared" si="65"/>
        <v>-0.1</v>
      </c>
      <c r="Q123" s="65">
        <f t="shared" si="53"/>
        <v>-1.44</v>
      </c>
      <c r="R123" s="65">
        <f t="shared" si="67"/>
        <v>-0.39</v>
      </c>
      <c r="S123" s="26">
        <f t="shared" si="54"/>
        <v>2</v>
      </c>
      <c r="T123" s="26">
        <f t="shared" si="66"/>
        <v>20</v>
      </c>
      <c r="U123" s="23">
        <f t="shared" si="55"/>
        <v>0</v>
      </c>
      <c r="V123" s="19">
        <f t="shared" si="56"/>
        <v>0</v>
      </c>
      <c r="W123" s="23" t="str">
        <f t="shared" si="57"/>
        <v>ВВ</v>
      </c>
      <c r="X123" s="17">
        <f t="shared" si="58"/>
        <v>0</v>
      </c>
      <c r="Y123" s="1"/>
    </row>
    <row r="124" spans="2:25" ht="15" outlineLevel="2" x14ac:dyDescent="0.25">
      <c r="B124" s="2">
        <v>86</v>
      </c>
      <c r="C124" s="76" t="s">
        <v>128</v>
      </c>
      <c r="D124" s="5">
        <v>280.44</v>
      </c>
      <c r="E124" s="5">
        <v>217.63</v>
      </c>
      <c r="F124" s="13">
        <v>208.81</v>
      </c>
      <c r="G124" s="10">
        <f t="shared" si="59"/>
        <v>0.78</v>
      </c>
      <c r="H124" s="59">
        <f t="shared" si="60"/>
        <v>-0.21999999999999997</v>
      </c>
      <c r="I124" s="3">
        <f t="shared" si="52"/>
        <v>175</v>
      </c>
      <c r="J124" s="59">
        <f t="shared" si="61"/>
        <v>-1.06</v>
      </c>
      <c r="K124" s="83">
        <v>2903</v>
      </c>
      <c r="L124" s="120">
        <f t="shared" si="62"/>
        <v>13.3</v>
      </c>
      <c r="M124" s="59">
        <f t="shared" si="63"/>
        <v>-0.2</v>
      </c>
      <c r="N124" s="128">
        <v>3</v>
      </c>
      <c r="O124" s="60">
        <f t="shared" si="64"/>
        <v>73</v>
      </c>
      <c r="P124" s="59">
        <f t="shared" si="65"/>
        <v>-0.2</v>
      </c>
      <c r="Q124" s="65">
        <f t="shared" si="53"/>
        <v>-1.28</v>
      </c>
      <c r="R124" s="65">
        <f t="shared" si="67"/>
        <v>-0.4</v>
      </c>
      <c r="S124" s="26">
        <f t="shared" si="54"/>
        <v>2</v>
      </c>
      <c r="T124" s="26">
        <f t="shared" si="66"/>
        <v>20</v>
      </c>
      <c r="U124" s="23">
        <f t="shared" si="55"/>
        <v>0</v>
      </c>
      <c r="V124" s="19">
        <f t="shared" si="56"/>
        <v>0</v>
      </c>
      <c r="W124" s="23" t="str">
        <f t="shared" si="57"/>
        <v>ВВ</v>
      </c>
      <c r="X124" s="17">
        <f t="shared" si="58"/>
        <v>0</v>
      </c>
      <c r="Y124" s="1"/>
    </row>
    <row r="125" spans="2:25" ht="15" outlineLevel="2" x14ac:dyDescent="0.25">
      <c r="B125" s="2">
        <v>87</v>
      </c>
      <c r="C125" s="76" t="s">
        <v>129</v>
      </c>
      <c r="D125" s="5">
        <v>832.27</v>
      </c>
      <c r="E125" s="5">
        <v>628.77</v>
      </c>
      <c r="F125" s="13">
        <v>923.5</v>
      </c>
      <c r="G125" s="10">
        <f t="shared" si="59"/>
        <v>0.76</v>
      </c>
      <c r="H125" s="59">
        <f t="shared" si="60"/>
        <v>-0.24</v>
      </c>
      <c r="I125" s="3">
        <f t="shared" si="52"/>
        <v>268</v>
      </c>
      <c r="J125" s="59">
        <f t="shared" si="61"/>
        <v>-2.15</v>
      </c>
      <c r="K125" s="83">
        <v>5485.7</v>
      </c>
      <c r="L125" s="120">
        <f t="shared" si="62"/>
        <v>8.6999999999999993</v>
      </c>
      <c r="M125" s="59">
        <f t="shared" si="63"/>
        <v>0.22</v>
      </c>
      <c r="N125" s="128">
        <v>8</v>
      </c>
      <c r="O125" s="60">
        <f t="shared" si="64"/>
        <v>79</v>
      </c>
      <c r="P125" s="59">
        <f t="shared" si="65"/>
        <v>-0.14000000000000001</v>
      </c>
      <c r="Q125" s="65">
        <f t="shared" si="53"/>
        <v>-2.3899999999999997</v>
      </c>
      <c r="R125" s="65">
        <f t="shared" si="67"/>
        <v>7.9999999999999988E-2</v>
      </c>
      <c r="S125" s="26">
        <f t="shared" si="54"/>
        <v>2</v>
      </c>
      <c r="T125" s="26">
        <f t="shared" si="66"/>
        <v>10</v>
      </c>
      <c r="U125" s="23">
        <f t="shared" si="55"/>
        <v>0</v>
      </c>
      <c r="V125" s="19">
        <f t="shared" si="56"/>
        <v>0</v>
      </c>
      <c r="W125" s="23">
        <f t="shared" si="57"/>
        <v>0</v>
      </c>
      <c r="X125" s="17" t="str">
        <f t="shared" si="58"/>
        <v>ВА</v>
      </c>
      <c r="Y125" s="1"/>
    </row>
    <row r="126" spans="2:25" ht="15" outlineLevel="2" x14ac:dyDescent="0.25">
      <c r="B126" s="2">
        <v>88</v>
      </c>
      <c r="C126" s="76" t="s">
        <v>130</v>
      </c>
      <c r="D126" s="5">
        <v>205.77</v>
      </c>
      <c r="E126" s="5">
        <v>185.25</v>
      </c>
      <c r="F126" s="13">
        <v>45.53</v>
      </c>
      <c r="G126" s="10">
        <f t="shared" si="59"/>
        <v>0.9</v>
      </c>
      <c r="H126" s="59">
        <f t="shared" si="60"/>
        <v>-9.9999999999999978E-2</v>
      </c>
      <c r="I126" s="3">
        <f t="shared" si="52"/>
        <v>45</v>
      </c>
      <c r="J126" s="59">
        <f t="shared" si="61"/>
        <v>0.47</v>
      </c>
      <c r="K126" s="83">
        <v>3444.1</v>
      </c>
      <c r="L126" s="120">
        <f t="shared" si="62"/>
        <v>18.600000000000001</v>
      </c>
      <c r="M126" s="59">
        <f t="shared" si="63"/>
        <v>-0.68</v>
      </c>
      <c r="N126" s="128">
        <v>3</v>
      </c>
      <c r="O126" s="60">
        <f t="shared" si="64"/>
        <v>62</v>
      </c>
      <c r="P126" s="59">
        <f t="shared" si="65"/>
        <v>-0.32</v>
      </c>
      <c r="Q126" s="65">
        <f t="shared" si="53"/>
        <v>0.37</v>
      </c>
      <c r="R126" s="65">
        <f t="shared" si="67"/>
        <v>-1</v>
      </c>
      <c r="S126" s="26">
        <f t="shared" si="54"/>
        <v>1</v>
      </c>
      <c r="T126" s="26">
        <f t="shared" si="66"/>
        <v>20</v>
      </c>
      <c r="U126" s="23" t="str">
        <f t="shared" si="55"/>
        <v>АВ</v>
      </c>
      <c r="V126" s="19">
        <f t="shared" si="56"/>
        <v>0</v>
      </c>
      <c r="W126" s="23">
        <f t="shared" si="57"/>
        <v>0</v>
      </c>
      <c r="X126" s="17">
        <f t="shared" si="58"/>
        <v>0</v>
      </c>
      <c r="Y126" s="1"/>
    </row>
    <row r="127" spans="2:25" ht="15" outlineLevel="2" x14ac:dyDescent="0.25">
      <c r="B127" s="2">
        <v>89</v>
      </c>
      <c r="C127" s="76" t="s">
        <v>131</v>
      </c>
      <c r="D127" s="5">
        <v>332.01</v>
      </c>
      <c r="E127" s="5">
        <v>248.28</v>
      </c>
      <c r="F127" s="13">
        <v>168.73</v>
      </c>
      <c r="G127" s="10">
        <f t="shared" si="59"/>
        <v>0.75</v>
      </c>
      <c r="H127" s="59">
        <f t="shared" si="60"/>
        <v>-0.25</v>
      </c>
      <c r="I127" s="3">
        <f t="shared" si="52"/>
        <v>124</v>
      </c>
      <c r="J127" s="59">
        <f t="shared" si="61"/>
        <v>-0.46</v>
      </c>
      <c r="K127" s="83">
        <v>2477.6</v>
      </c>
      <c r="L127" s="120">
        <f t="shared" si="62"/>
        <v>10</v>
      </c>
      <c r="M127" s="59">
        <f t="shared" si="63"/>
        <v>0.1</v>
      </c>
      <c r="N127" s="128">
        <v>3</v>
      </c>
      <c r="O127" s="60">
        <f t="shared" si="64"/>
        <v>83</v>
      </c>
      <c r="P127" s="59">
        <f t="shared" si="65"/>
        <v>-0.09</v>
      </c>
      <c r="Q127" s="65">
        <f t="shared" si="53"/>
        <v>-0.71</v>
      </c>
      <c r="R127" s="65">
        <f t="shared" si="67"/>
        <v>1.0000000000000009E-2</v>
      </c>
      <c r="S127" s="26">
        <f t="shared" si="54"/>
        <v>2</v>
      </c>
      <c r="T127" s="26">
        <f t="shared" si="66"/>
        <v>10</v>
      </c>
      <c r="U127" s="23">
        <f t="shared" si="55"/>
        <v>0</v>
      </c>
      <c r="V127" s="19">
        <f t="shared" si="56"/>
        <v>0</v>
      </c>
      <c r="W127" s="23">
        <f t="shared" si="57"/>
        <v>0</v>
      </c>
      <c r="X127" s="17" t="str">
        <f t="shared" si="58"/>
        <v>ВА</v>
      </c>
      <c r="Y127" s="1"/>
    </row>
    <row r="128" spans="2:25" ht="15" outlineLevel="2" x14ac:dyDescent="0.25">
      <c r="B128" s="2">
        <v>90</v>
      </c>
      <c r="C128" s="76" t="s">
        <v>132</v>
      </c>
      <c r="D128" s="5">
        <v>1120.93</v>
      </c>
      <c r="E128" s="5">
        <v>861.37</v>
      </c>
      <c r="F128" s="13">
        <v>1239.57</v>
      </c>
      <c r="G128" s="10">
        <f t="shared" si="59"/>
        <v>0.77</v>
      </c>
      <c r="H128" s="59">
        <f t="shared" si="60"/>
        <v>-0.22999999999999998</v>
      </c>
      <c r="I128" s="3">
        <f t="shared" si="52"/>
        <v>263</v>
      </c>
      <c r="J128" s="59">
        <f t="shared" si="61"/>
        <v>-2.09</v>
      </c>
      <c r="K128" s="83">
        <v>5195</v>
      </c>
      <c r="L128" s="120">
        <f t="shared" si="62"/>
        <v>6</v>
      </c>
      <c r="M128" s="59">
        <f t="shared" si="63"/>
        <v>0.46</v>
      </c>
      <c r="N128" s="128">
        <v>6</v>
      </c>
      <c r="O128" s="60">
        <f t="shared" si="64"/>
        <v>144</v>
      </c>
      <c r="P128" s="59">
        <f t="shared" si="65"/>
        <v>0.56999999999999995</v>
      </c>
      <c r="Q128" s="65">
        <f t="shared" si="53"/>
        <v>-2.3199999999999998</v>
      </c>
      <c r="R128" s="65">
        <f t="shared" si="67"/>
        <v>1.03</v>
      </c>
      <c r="S128" s="26">
        <f t="shared" si="54"/>
        <v>2</v>
      </c>
      <c r="T128" s="26">
        <f t="shared" si="66"/>
        <v>10</v>
      </c>
      <c r="U128" s="23">
        <f t="shared" si="55"/>
        <v>0</v>
      </c>
      <c r="V128" s="19">
        <f t="shared" si="56"/>
        <v>0</v>
      </c>
      <c r="W128" s="23">
        <f t="shared" si="57"/>
        <v>0</v>
      </c>
      <c r="X128" s="17" t="str">
        <f t="shared" si="58"/>
        <v>ВА</v>
      </c>
      <c r="Y128" s="1"/>
    </row>
    <row r="129" spans="2:26" ht="15" outlineLevel="2" x14ac:dyDescent="0.25">
      <c r="B129" s="182">
        <v>91</v>
      </c>
      <c r="C129" s="113" t="s">
        <v>133</v>
      </c>
      <c r="D129" s="114">
        <v>117.91</v>
      </c>
      <c r="E129" s="114">
        <v>0</v>
      </c>
      <c r="F129" s="115">
        <v>296.91000000000003</v>
      </c>
      <c r="G129" s="183">
        <f t="shared" si="59"/>
        <v>0</v>
      </c>
      <c r="H129" s="184">
        <f t="shared" si="60"/>
        <v>-1</v>
      </c>
      <c r="I129" s="185">
        <v>0</v>
      </c>
      <c r="J129" s="184">
        <f t="shared" si="61"/>
        <v>1</v>
      </c>
      <c r="K129" s="186">
        <v>1932.6</v>
      </c>
      <c r="L129" s="187">
        <v>0</v>
      </c>
      <c r="M129" s="184">
        <v>0</v>
      </c>
      <c r="N129" s="188">
        <v>2</v>
      </c>
      <c r="O129" s="189">
        <f t="shared" si="64"/>
        <v>0</v>
      </c>
      <c r="P129" s="184">
        <f t="shared" si="65"/>
        <v>-1</v>
      </c>
      <c r="Q129" s="190">
        <f t="shared" si="53"/>
        <v>0</v>
      </c>
      <c r="R129" s="190">
        <f t="shared" si="67"/>
        <v>-1</v>
      </c>
      <c r="S129" s="26">
        <f t="shared" si="54"/>
        <v>1</v>
      </c>
      <c r="T129" s="26">
        <f t="shared" si="66"/>
        <v>20</v>
      </c>
      <c r="U129" s="23" t="str">
        <f t="shared" si="55"/>
        <v>АВ</v>
      </c>
      <c r="V129" s="19">
        <f t="shared" si="56"/>
        <v>0</v>
      </c>
      <c r="W129" s="23">
        <f t="shared" si="57"/>
        <v>0</v>
      </c>
      <c r="X129" s="17">
        <f t="shared" si="58"/>
        <v>0</v>
      </c>
      <c r="Y129" s="1"/>
    </row>
    <row r="130" spans="2:26" ht="15" outlineLevel="2" x14ac:dyDescent="0.25">
      <c r="B130" s="2">
        <v>92</v>
      </c>
      <c r="C130" s="76" t="s">
        <v>134</v>
      </c>
      <c r="D130" s="5">
        <v>96.33</v>
      </c>
      <c r="E130" s="5">
        <v>75.23</v>
      </c>
      <c r="F130" s="13">
        <v>21.1</v>
      </c>
      <c r="G130" s="10">
        <f t="shared" si="59"/>
        <v>0.78</v>
      </c>
      <c r="H130" s="59">
        <f t="shared" si="60"/>
        <v>-0.21999999999999997</v>
      </c>
      <c r="I130" s="3">
        <f t="shared" si="52"/>
        <v>51</v>
      </c>
      <c r="J130" s="59">
        <f t="shared" si="61"/>
        <v>0.4</v>
      </c>
      <c r="K130" s="83">
        <v>3150.9</v>
      </c>
      <c r="L130" s="120">
        <f t="shared" si="62"/>
        <v>41.9</v>
      </c>
      <c r="M130" s="59">
        <f t="shared" si="63"/>
        <v>-2.77</v>
      </c>
      <c r="N130" s="128">
        <v>4</v>
      </c>
      <c r="O130" s="60">
        <f t="shared" si="64"/>
        <v>19</v>
      </c>
      <c r="P130" s="59">
        <f t="shared" si="65"/>
        <v>-0.79</v>
      </c>
      <c r="Q130" s="65">
        <f t="shared" si="53"/>
        <v>0.18000000000000005</v>
      </c>
      <c r="R130" s="65">
        <f t="shared" si="67"/>
        <v>-3.56</v>
      </c>
      <c r="S130" s="26">
        <f t="shared" si="54"/>
        <v>1</v>
      </c>
      <c r="T130" s="26">
        <f t="shared" si="66"/>
        <v>20</v>
      </c>
      <c r="U130" s="23" t="str">
        <f t="shared" si="55"/>
        <v>АВ</v>
      </c>
      <c r="V130" s="19">
        <f t="shared" si="56"/>
        <v>0</v>
      </c>
      <c r="W130" s="23">
        <f t="shared" si="57"/>
        <v>0</v>
      </c>
      <c r="X130" s="17">
        <f t="shared" si="58"/>
        <v>0</v>
      </c>
      <c r="Y130" s="1"/>
      <c r="Z130" s="181"/>
    </row>
    <row r="131" spans="2:26" ht="15" outlineLevel="2" x14ac:dyDescent="0.25">
      <c r="B131" s="2">
        <v>93</v>
      </c>
      <c r="C131" s="76" t="s">
        <v>135</v>
      </c>
      <c r="D131" s="5">
        <v>1472.56</v>
      </c>
      <c r="E131" s="5">
        <v>1384.24</v>
      </c>
      <c r="F131" s="13">
        <v>893.32</v>
      </c>
      <c r="G131" s="10">
        <f t="shared" si="59"/>
        <v>0.94</v>
      </c>
      <c r="H131" s="59">
        <f t="shared" si="60"/>
        <v>-6.0000000000000053E-2</v>
      </c>
      <c r="I131" s="3">
        <f t="shared" si="52"/>
        <v>118</v>
      </c>
      <c r="J131" s="59">
        <f t="shared" si="61"/>
        <v>-0.39</v>
      </c>
      <c r="K131" s="83">
        <v>10937.8</v>
      </c>
      <c r="L131" s="120">
        <f t="shared" si="62"/>
        <v>7.9</v>
      </c>
      <c r="M131" s="59">
        <f t="shared" si="63"/>
        <v>0.28999999999999998</v>
      </c>
      <c r="N131" s="128">
        <v>16</v>
      </c>
      <c r="O131" s="60">
        <f t="shared" si="64"/>
        <v>87</v>
      </c>
      <c r="P131" s="59">
        <f t="shared" si="65"/>
        <v>-0.05</v>
      </c>
      <c r="Q131" s="65">
        <f t="shared" si="53"/>
        <v>-0.45000000000000007</v>
      </c>
      <c r="R131" s="65">
        <f t="shared" si="67"/>
        <v>0.24</v>
      </c>
      <c r="S131" s="26">
        <f t="shared" si="54"/>
        <v>2</v>
      </c>
      <c r="T131" s="26">
        <f t="shared" si="66"/>
        <v>10</v>
      </c>
      <c r="U131" s="23">
        <f t="shared" si="55"/>
        <v>0</v>
      </c>
      <c r="V131" s="19">
        <f t="shared" si="56"/>
        <v>0</v>
      </c>
      <c r="W131" s="23">
        <f t="shared" si="57"/>
        <v>0</v>
      </c>
      <c r="X131" s="17" t="str">
        <f t="shared" si="58"/>
        <v>ВА</v>
      </c>
      <c r="Y131" s="1"/>
    </row>
    <row r="132" spans="2:26" ht="15" outlineLevel="2" x14ac:dyDescent="0.25">
      <c r="B132" s="2">
        <v>94</v>
      </c>
      <c r="C132" s="76" t="s">
        <v>136</v>
      </c>
      <c r="D132" s="5">
        <v>351.92</v>
      </c>
      <c r="E132" s="5">
        <v>310.89999999999998</v>
      </c>
      <c r="F132" s="13">
        <v>122.02</v>
      </c>
      <c r="G132" s="10">
        <f t="shared" si="59"/>
        <v>0.88</v>
      </c>
      <c r="H132" s="59">
        <f t="shared" si="60"/>
        <v>-0.12</v>
      </c>
      <c r="I132" s="3">
        <f t="shared" si="52"/>
        <v>72</v>
      </c>
      <c r="J132" s="59">
        <f t="shared" si="61"/>
        <v>0.15</v>
      </c>
      <c r="K132" s="83">
        <v>3066</v>
      </c>
      <c r="L132" s="120">
        <f t="shared" si="62"/>
        <v>9.9</v>
      </c>
      <c r="M132" s="59">
        <f t="shared" si="63"/>
        <v>0.11</v>
      </c>
      <c r="N132" s="128">
        <v>2</v>
      </c>
      <c r="O132" s="60">
        <f t="shared" si="64"/>
        <v>155</v>
      </c>
      <c r="P132" s="59">
        <f t="shared" si="65"/>
        <v>0.69</v>
      </c>
      <c r="Q132" s="65">
        <f t="shared" si="53"/>
        <v>0.03</v>
      </c>
      <c r="R132" s="65">
        <f t="shared" si="67"/>
        <v>0.79999999999999993</v>
      </c>
      <c r="S132" s="26">
        <f t="shared" si="54"/>
        <v>1</v>
      </c>
      <c r="T132" s="26">
        <f t="shared" si="66"/>
        <v>10</v>
      </c>
      <c r="U132" s="23">
        <f t="shared" si="55"/>
        <v>0</v>
      </c>
      <c r="V132" s="19" t="str">
        <f t="shared" si="56"/>
        <v>АА</v>
      </c>
      <c r="W132" s="23">
        <f t="shared" si="57"/>
        <v>0</v>
      </c>
      <c r="X132" s="17">
        <f t="shared" si="58"/>
        <v>0</v>
      </c>
      <c r="Y132" s="1"/>
    </row>
    <row r="133" spans="2:26" ht="15" outlineLevel="2" x14ac:dyDescent="0.25">
      <c r="B133" s="2">
        <v>95</v>
      </c>
      <c r="C133" s="76" t="s">
        <v>137</v>
      </c>
      <c r="D133" s="5">
        <v>1050</v>
      </c>
      <c r="E133" s="5">
        <v>753.54</v>
      </c>
      <c r="F133" s="13">
        <v>626.46</v>
      </c>
      <c r="G133" s="10">
        <f t="shared" si="59"/>
        <v>0.72</v>
      </c>
      <c r="H133" s="59">
        <f t="shared" si="60"/>
        <v>-0.28000000000000003</v>
      </c>
      <c r="I133" s="3">
        <f t="shared" si="52"/>
        <v>152</v>
      </c>
      <c r="J133" s="59">
        <f t="shared" si="61"/>
        <v>-0.79</v>
      </c>
      <c r="K133" s="83">
        <v>4891.2</v>
      </c>
      <c r="L133" s="120">
        <f t="shared" si="62"/>
        <v>6.5</v>
      </c>
      <c r="M133" s="59">
        <f t="shared" si="63"/>
        <v>0.41</v>
      </c>
      <c r="N133" s="128">
        <v>6</v>
      </c>
      <c r="O133" s="60">
        <f t="shared" si="64"/>
        <v>126</v>
      </c>
      <c r="P133" s="59">
        <f t="shared" si="65"/>
        <v>0.38</v>
      </c>
      <c r="Q133" s="65">
        <f t="shared" si="53"/>
        <v>-1.07</v>
      </c>
      <c r="R133" s="65">
        <f t="shared" si="67"/>
        <v>0.79</v>
      </c>
      <c r="S133" s="26">
        <f t="shared" si="54"/>
        <v>2</v>
      </c>
      <c r="T133" s="26">
        <f t="shared" si="66"/>
        <v>10</v>
      </c>
      <c r="U133" s="23">
        <f t="shared" si="55"/>
        <v>0</v>
      </c>
      <c r="V133" s="19">
        <f t="shared" si="56"/>
        <v>0</v>
      </c>
      <c r="W133" s="23">
        <f t="shared" si="57"/>
        <v>0</v>
      </c>
      <c r="X133" s="17" t="str">
        <f t="shared" si="58"/>
        <v>ВА</v>
      </c>
      <c r="Y133" s="1"/>
    </row>
    <row r="134" spans="2:26" ht="15" outlineLevel="2" x14ac:dyDescent="0.25">
      <c r="B134" s="2">
        <v>96</v>
      </c>
      <c r="C134" s="76" t="s">
        <v>138</v>
      </c>
      <c r="D134" s="5">
        <v>272.14999999999998</v>
      </c>
      <c r="E134" s="5">
        <v>215.37</v>
      </c>
      <c r="F134" s="13">
        <v>198.77</v>
      </c>
      <c r="G134" s="10">
        <f t="shared" si="59"/>
        <v>0.79</v>
      </c>
      <c r="H134" s="59">
        <f t="shared" si="60"/>
        <v>-0.20999999999999996</v>
      </c>
      <c r="I134" s="3">
        <f t="shared" si="52"/>
        <v>168</v>
      </c>
      <c r="J134" s="59">
        <f t="shared" si="61"/>
        <v>-0.97</v>
      </c>
      <c r="K134" s="83">
        <v>2970.6</v>
      </c>
      <c r="L134" s="120">
        <f t="shared" si="62"/>
        <v>13.8</v>
      </c>
      <c r="M134" s="59">
        <f t="shared" si="63"/>
        <v>-0.24</v>
      </c>
      <c r="N134" s="128">
        <v>3</v>
      </c>
      <c r="O134" s="60">
        <f t="shared" si="64"/>
        <v>72</v>
      </c>
      <c r="P134" s="59">
        <f t="shared" si="65"/>
        <v>-0.21</v>
      </c>
      <c r="Q134" s="65">
        <f t="shared" si="53"/>
        <v>-1.18</v>
      </c>
      <c r="R134" s="65">
        <f t="shared" si="67"/>
        <v>-0.44999999999999996</v>
      </c>
      <c r="S134" s="26">
        <f t="shared" si="54"/>
        <v>2</v>
      </c>
      <c r="T134" s="26">
        <f t="shared" si="66"/>
        <v>20</v>
      </c>
      <c r="U134" s="23">
        <f t="shared" si="55"/>
        <v>0</v>
      </c>
      <c r="V134" s="19">
        <f t="shared" si="56"/>
        <v>0</v>
      </c>
      <c r="W134" s="23" t="str">
        <f t="shared" si="57"/>
        <v>ВВ</v>
      </c>
      <c r="X134" s="17">
        <f t="shared" si="58"/>
        <v>0</v>
      </c>
      <c r="Y134" s="1"/>
    </row>
    <row r="135" spans="2:26" ht="15" outlineLevel="2" x14ac:dyDescent="0.25">
      <c r="B135" s="2">
        <v>97</v>
      </c>
      <c r="C135" s="76" t="s">
        <v>139</v>
      </c>
      <c r="D135" s="5">
        <v>117.85</v>
      </c>
      <c r="E135" s="5">
        <v>108.4</v>
      </c>
      <c r="F135" s="13">
        <v>132.46</v>
      </c>
      <c r="G135" s="10">
        <f t="shared" si="59"/>
        <v>0.92</v>
      </c>
      <c r="H135" s="59">
        <f t="shared" si="60"/>
        <v>-7.999999999999996E-2</v>
      </c>
      <c r="I135" s="3">
        <f t="shared" si="52"/>
        <v>223</v>
      </c>
      <c r="J135" s="59">
        <f t="shared" si="61"/>
        <v>-1.62</v>
      </c>
      <c r="K135" s="83">
        <v>1896.7</v>
      </c>
      <c r="L135" s="120">
        <f t="shared" si="62"/>
        <v>17.5</v>
      </c>
      <c r="M135" s="59">
        <f t="shared" si="63"/>
        <v>-0.57999999999999996</v>
      </c>
      <c r="N135" s="128">
        <v>2</v>
      </c>
      <c r="O135" s="60">
        <f t="shared" si="64"/>
        <v>54</v>
      </c>
      <c r="P135" s="59">
        <f t="shared" si="65"/>
        <v>-0.41</v>
      </c>
      <c r="Q135" s="65">
        <f t="shared" si="53"/>
        <v>-1.7000000000000002</v>
      </c>
      <c r="R135" s="65">
        <f t="shared" si="67"/>
        <v>-0.99</v>
      </c>
      <c r="S135" s="26">
        <f t="shared" si="54"/>
        <v>2</v>
      </c>
      <c r="T135" s="26">
        <f t="shared" si="66"/>
        <v>20</v>
      </c>
      <c r="U135" s="23">
        <f t="shared" si="55"/>
        <v>0</v>
      </c>
      <c r="V135" s="19">
        <f t="shared" si="56"/>
        <v>0</v>
      </c>
      <c r="W135" s="23" t="str">
        <f t="shared" si="57"/>
        <v>ВВ</v>
      </c>
      <c r="X135" s="17">
        <f t="shared" si="58"/>
        <v>0</v>
      </c>
      <c r="Y135" s="1"/>
    </row>
    <row r="136" spans="2:26" ht="15" outlineLevel="2" x14ac:dyDescent="0.25">
      <c r="B136" s="2">
        <v>98</v>
      </c>
      <c r="C136" s="76" t="s">
        <v>140</v>
      </c>
      <c r="D136" s="5">
        <v>668.74</v>
      </c>
      <c r="E136" s="5">
        <v>639.92999999999995</v>
      </c>
      <c r="F136" s="13">
        <v>326.81</v>
      </c>
      <c r="G136" s="10">
        <f t="shared" si="59"/>
        <v>0.96</v>
      </c>
      <c r="H136" s="59">
        <f t="shared" si="60"/>
        <v>-4.0000000000000036E-2</v>
      </c>
      <c r="I136" s="3">
        <f t="shared" si="52"/>
        <v>93</v>
      </c>
      <c r="J136" s="59">
        <f t="shared" si="61"/>
        <v>-0.09</v>
      </c>
      <c r="K136" s="83">
        <v>6285.7</v>
      </c>
      <c r="L136" s="120">
        <f t="shared" si="62"/>
        <v>9.8000000000000007</v>
      </c>
      <c r="M136" s="59">
        <f t="shared" si="63"/>
        <v>0.12</v>
      </c>
      <c r="N136" s="128">
        <v>9</v>
      </c>
      <c r="O136" s="60">
        <f t="shared" si="64"/>
        <v>71</v>
      </c>
      <c r="P136" s="59">
        <f t="shared" si="65"/>
        <v>-0.22</v>
      </c>
      <c r="Q136" s="65">
        <f t="shared" si="53"/>
        <v>-0.13000000000000003</v>
      </c>
      <c r="R136" s="65">
        <f t="shared" si="67"/>
        <v>-0.1</v>
      </c>
      <c r="S136" s="26">
        <f t="shared" si="54"/>
        <v>2</v>
      </c>
      <c r="T136" s="26">
        <f t="shared" si="66"/>
        <v>20</v>
      </c>
      <c r="U136" s="23">
        <f t="shared" si="55"/>
        <v>0</v>
      </c>
      <c r="V136" s="19">
        <f t="shared" si="56"/>
        <v>0</v>
      </c>
      <c r="W136" s="23" t="str">
        <f t="shared" si="57"/>
        <v>ВВ</v>
      </c>
      <c r="X136" s="17">
        <f t="shared" si="58"/>
        <v>0</v>
      </c>
      <c r="Y136" s="1"/>
    </row>
    <row r="137" spans="2:26" ht="15" outlineLevel="2" x14ac:dyDescent="0.25">
      <c r="B137" s="2">
        <v>99</v>
      </c>
      <c r="C137" s="76" t="s">
        <v>141</v>
      </c>
      <c r="D137" s="5">
        <v>406.19</v>
      </c>
      <c r="E137" s="5">
        <v>367.86</v>
      </c>
      <c r="F137" s="13">
        <v>189.33</v>
      </c>
      <c r="G137" s="10">
        <f t="shared" si="59"/>
        <v>0.91</v>
      </c>
      <c r="H137" s="59">
        <f t="shared" si="60"/>
        <v>-8.9999999999999969E-2</v>
      </c>
      <c r="I137" s="3">
        <f t="shared" si="52"/>
        <v>94</v>
      </c>
      <c r="J137" s="59">
        <f t="shared" si="61"/>
        <v>-0.1</v>
      </c>
      <c r="K137" s="83">
        <v>3812.7</v>
      </c>
      <c r="L137" s="120">
        <f t="shared" si="62"/>
        <v>10.4</v>
      </c>
      <c r="M137" s="59">
        <f t="shared" si="63"/>
        <v>0.06</v>
      </c>
      <c r="N137" s="128">
        <v>5.0999999999999996</v>
      </c>
      <c r="O137" s="60">
        <f t="shared" si="64"/>
        <v>72</v>
      </c>
      <c r="P137" s="59">
        <f t="shared" si="65"/>
        <v>-0.21</v>
      </c>
      <c r="Q137" s="65">
        <f t="shared" si="53"/>
        <v>-0.18999999999999997</v>
      </c>
      <c r="R137" s="65">
        <f t="shared" si="67"/>
        <v>-0.15</v>
      </c>
      <c r="S137" s="26">
        <f t="shared" si="54"/>
        <v>2</v>
      </c>
      <c r="T137" s="26">
        <f t="shared" si="66"/>
        <v>20</v>
      </c>
      <c r="U137" s="23">
        <f t="shared" si="55"/>
        <v>0</v>
      </c>
      <c r="V137" s="19">
        <f t="shared" si="56"/>
        <v>0</v>
      </c>
      <c r="W137" s="23" t="str">
        <f t="shared" si="57"/>
        <v>ВВ</v>
      </c>
      <c r="X137" s="17">
        <f t="shared" si="58"/>
        <v>0</v>
      </c>
      <c r="Y137" s="1"/>
    </row>
    <row r="138" spans="2:26" ht="15" outlineLevel="2" x14ac:dyDescent="0.25">
      <c r="B138" s="2">
        <v>100</v>
      </c>
      <c r="C138" s="76" t="s">
        <v>142</v>
      </c>
      <c r="D138" s="5">
        <v>627.32000000000005</v>
      </c>
      <c r="E138" s="5">
        <v>551.89</v>
      </c>
      <c r="F138" s="13">
        <v>400.43</v>
      </c>
      <c r="G138" s="10">
        <f t="shared" si="59"/>
        <v>0.88</v>
      </c>
      <c r="H138" s="59">
        <f t="shared" si="60"/>
        <v>-0.12</v>
      </c>
      <c r="I138" s="3">
        <f t="shared" si="52"/>
        <v>132</v>
      </c>
      <c r="J138" s="59">
        <f t="shared" si="61"/>
        <v>-0.55000000000000004</v>
      </c>
      <c r="K138" s="83">
        <v>7129.4</v>
      </c>
      <c r="L138" s="120">
        <f t="shared" si="62"/>
        <v>12.9</v>
      </c>
      <c r="M138" s="59">
        <f t="shared" si="63"/>
        <v>-0.16</v>
      </c>
      <c r="N138" s="128">
        <v>11</v>
      </c>
      <c r="O138" s="60">
        <f t="shared" si="64"/>
        <v>50</v>
      </c>
      <c r="P138" s="59">
        <f t="shared" si="65"/>
        <v>-0.45</v>
      </c>
      <c r="Q138" s="65">
        <f t="shared" si="53"/>
        <v>-0.67</v>
      </c>
      <c r="R138" s="65">
        <f t="shared" si="67"/>
        <v>-0.61</v>
      </c>
      <c r="S138" s="26">
        <f t="shared" si="54"/>
        <v>2</v>
      </c>
      <c r="T138" s="26">
        <f t="shared" si="66"/>
        <v>20</v>
      </c>
      <c r="U138" s="23">
        <f t="shared" si="55"/>
        <v>0</v>
      </c>
      <c r="V138" s="19">
        <f t="shared" si="56"/>
        <v>0</v>
      </c>
      <c r="W138" s="23" t="str">
        <f t="shared" si="57"/>
        <v>ВВ</v>
      </c>
      <c r="X138" s="17">
        <f t="shared" si="58"/>
        <v>0</v>
      </c>
      <c r="Y138" s="1"/>
    </row>
    <row r="139" spans="2:26" ht="15" outlineLevel="2" x14ac:dyDescent="0.25">
      <c r="B139" s="2">
        <v>101</v>
      </c>
      <c r="C139" s="76" t="s">
        <v>143</v>
      </c>
      <c r="D139" s="5">
        <v>595.98</v>
      </c>
      <c r="E139" s="5">
        <v>485.32</v>
      </c>
      <c r="F139" s="13">
        <v>1417.66</v>
      </c>
      <c r="G139" s="10">
        <f t="shared" si="59"/>
        <v>0.81</v>
      </c>
      <c r="H139" s="59">
        <f t="shared" si="60"/>
        <v>-0.18999999999999995</v>
      </c>
      <c r="I139" s="3">
        <f t="shared" si="52"/>
        <v>533</v>
      </c>
      <c r="J139" s="59">
        <f t="shared" si="61"/>
        <v>-5.26</v>
      </c>
      <c r="K139" s="83">
        <v>5697</v>
      </c>
      <c r="L139" s="120">
        <f t="shared" si="62"/>
        <v>11.7</v>
      </c>
      <c r="M139" s="59">
        <f t="shared" si="63"/>
        <v>-0.05</v>
      </c>
      <c r="N139" s="128">
        <v>10.4</v>
      </c>
      <c r="O139" s="60">
        <f t="shared" si="64"/>
        <v>47</v>
      </c>
      <c r="P139" s="59">
        <f t="shared" si="65"/>
        <v>-0.49</v>
      </c>
      <c r="Q139" s="65">
        <f t="shared" si="53"/>
        <v>-5.4499999999999993</v>
      </c>
      <c r="R139" s="65">
        <f t="shared" si="67"/>
        <v>-0.54</v>
      </c>
      <c r="S139" s="26">
        <f t="shared" si="54"/>
        <v>2</v>
      </c>
      <c r="T139" s="26">
        <f t="shared" si="66"/>
        <v>20</v>
      </c>
      <c r="U139" s="23">
        <f t="shared" si="55"/>
        <v>0</v>
      </c>
      <c r="V139" s="19">
        <f t="shared" si="56"/>
        <v>0</v>
      </c>
      <c r="W139" s="23" t="str">
        <f t="shared" si="57"/>
        <v>ВВ</v>
      </c>
      <c r="X139" s="17">
        <f t="shared" si="58"/>
        <v>0</v>
      </c>
      <c r="Y139" s="1"/>
    </row>
    <row r="140" spans="2:26" ht="15" outlineLevel="2" x14ac:dyDescent="0.25">
      <c r="B140" s="2">
        <v>102</v>
      </c>
      <c r="C140" s="76" t="s">
        <v>144</v>
      </c>
      <c r="D140" s="5">
        <v>1660.53</v>
      </c>
      <c r="E140" s="5">
        <v>1462.68</v>
      </c>
      <c r="F140" s="13">
        <v>958.85</v>
      </c>
      <c r="G140" s="10">
        <f t="shared" si="59"/>
        <v>0.88</v>
      </c>
      <c r="H140" s="59">
        <f t="shared" si="60"/>
        <v>-0.12</v>
      </c>
      <c r="I140" s="3">
        <f t="shared" si="52"/>
        <v>120</v>
      </c>
      <c r="J140" s="59">
        <f t="shared" si="61"/>
        <v>-0.41</v>
      </c>
      <c r="K140" s="83">
        <v>8943.2999999999993</v>
      </c>
      <c r="L140" s="120">
        <f t="shared" si="62"/>
        <v>6.1</v>
      </c>
      <c r="M140" s="59">
        <f t="shared" si="63"/>
        <v>0.45</v>
      </c>
      <c r="N140" s="128">
        <v>17</v>
      </c>
      <c r="O140" s="60">
        <f t="shared" si="64"/>
        <v>86</v>
      </c>
      <c r="P140" s="59">
        <f t="shared" si="65"/>
        <v>-0.06</v>
      </c>
      <c r="Q140" s="65">
        <f t="shared" si="53"/>
        <v>-0.53</v>
      </c>
      <c r="R140" s="65">
        <f t="shared" si="67"/>
        <v>0.39</v>
      </c>
      <c r="S140" s="26">
        <f t="shared" si="54"/>
        <v>2</v>
      </c>
      <c r="T140" s="26">
        <f t="shared" si="66"/>
        <v>10</v>
      </c>
      <c r="U140" s="23">
        <f t="shared" si="55"/>
        <v>0</v>
      </c>
      <c r="V140" s="19">
        <f t="shared" si="56"/>
        <v>0</v>
      </c>
      <c r="W140" s="23">
        <f t="shared" si="57"/>
        <v>0</v>
      </c>
      <c r="X140" s="17" t="str">
        <f t="shared" si="58"/>
        <v>ВА</v>
      </c>
      <c r="Y140" s="1"/>
    </row>
    <row r="141" spans="2:26" ht="15" outlineLevel="2" x14ac:dyDescent="0.25">
      <c r="B141" s="2">
        <v>103</v>
      </c>
      <c r="C141" s="76" t="s">
        <v>145</v>
      </c>
      <c r="D141" s="5">
        <v>791.41</v>
      </c>
      <c r="E141" s="5">
        <v>704.03</v>
      </c>
      <c r="F141" s="13">
        <v>532.38</v>
      </c>
      <c r="G141" s="10">
        <f t="shared" si="59"/>
        <v>0.89</v>
      </c>
      <c r="H141" s="59">
        <f t="shared" si="60"/>
        <v>-0.10999999999999999</v>
      </c>
      <c r="I141" s="3">
        <f t="shared" si="52"/>
        <v>138</v>
      </c>
      <c r="J141" s="59">
        <f t="shared" si="61"/>
        <v>-0.62</v>
      </c>
      <c r="K141" s="83">
        <v>5498.5</v>
      </c>
      <c r="L141" s="120">
        <f t="shared" si="62"/>
        <v>7.8</v>
      </c>
      <c r="M141" s="59">
        <f t="shared" si="63"/>
        <v>0.3</v>
      </c>
      <c r="N141" s="128">
        <v>8</v>
      </c>
      <c r="O141" s="60">
        <f t="shared" si="64"/>
        <v>88</v>
      </c>
      <c r="P141" s="59">
        <f t="shared" si="65"/>
        <v>-0.04</v>
      </c>
      <c r="Q141" s="65">
        <f t="shared" si="53"/>
        <v>-0.73</v>
      </c>
      <c r="R141" s="65">
        <f t="shared" si="67"/>
        <v>0.26</v>
      </c>
      <c r="S141" s="26">
        <f t="shared" si="54"/>
        <v>2</v>
      </c>
      <c r="T141" s="26">
        <f t="shared" si="66"/>
        <v>10</v>
      </c>
      <c r="U141" s="23">
        <f t="shared" si="55"/>
        <v>0</v>
      </c>
      <c r="V141" s="19">
        <f t="shared" si="56"/>
        <v>0</v>
      </c>
      <c r="W141" s="23">
        <f t="shared" si="57"/>
        <v>0</v>
      </c>
      <c r="X141" s="17" t="str">
        <f t="shared" si="58"/>
        <v>ВА</v>
      </c>
      <c r="Y141" s="1"/>
    </row>
    <row r="142" spans="2:26" ht="15" outlineLevel="2" x14ac:dyDescent="0.25">
      <c r="B142" s="2">
        <v>104</v>
      </c>
      <c r="C142" s="76" t="s">
        <v>146</v>
      </c>
      <c r="D142" s="5">
        <v>921.14</v>
      </c>
      <c r="E142" s="5">
        <v>744.27</v>
      </c>
      <c r="F142" s="13">
        <v>482.87</v>
      </c>
      <c r="G142" s="10">
        <f t="shared" si="59"/>
        <v>0.81</v>
      </c>
      <c r="H142" s="59">
        <f t="shared" si="60"/>
        <v>-0.18999999999999995</v>
      </c>
      <c r="I142" s="3">
        <f t="shared" si="52"/>
        <v>118</v>
      </c>
      <c r="J142" s="59">
        <f t="shared" si="61"/>
        <v>-0.39</v>
      </c>
      <c r="K142" s="83">
        <v>7885</v>
      </c>
      <c r="L142" s="120">
        <f t="shared" si="62"/>
        <v>10.6</v>
      </c>
      <c r="M142" s="59">
        <f t="shared" si="63"/>
        <v>0.05</v>
      </c>
      <c r="N142" s="128">
        <v>13.9</v>
      </c>
      <c r="O142" s="60">
        <f t="shared" si="64"/>
        <v>54</v>
      </c>
      <c r="P142" s="59">
        <f t="shared" si="65"/>
        <v>-0.41</v>
      </c>
      <c r="Q142" s="65">
        <f t="shared" si="53"/>
        <v>-0.57999999999999996</v>
      </c>
      <c r="R142" s="65">
        <f t="shared" si="67"/>
        <v>-0.36</v>
      </c>
      <c r="S142" s="26">
        <f t="shared" si="54"/>
        <v>2</v>
      </c>
      <c r="T142" s="26">
        <f t="shared" si="66"/>
        <v>20</v>
      </c>
      <c r="U142" s="23">
        <f t="shared" si="55"/>
        <v>0</v>
      </c>
      <c r="V142" s="19">
        <f t="shared" si="56"/>
        <v>0</v>
      </c>
      <c r="W142" s="23" t="str">
        <f t="shared" si="57"/>
        <v>ВВ</v>
      </c>
      <c r="X142" s="17">
        <f t="shared" si="58"/>
        <v>0</v>
      </c>
      <c r="Y142" s="1"/>
    </row>
    <row r="143" spans="2:26" ht="15" outlineLevel="2" x14ac:dyDescent="0.25">
      <c r="B143" s="2">
        <v>105</v>
      </c>
      <c r="C143" s="76" t="s">
        <v>147</v>
      </c>
      <c r="D143" s="5">
        <v>1921.38</v>
      </c>
      <c r="E143" s="5">
        <v>1712.99</v>
      </c>
      <c r="F143" s="13">
        <v>1054.3900000000001</v>
      </c>
      <c r="G143" s="10">
        <f t="shared" si="59"/>
        <v>0.89</v>
      </c>
      <c r="H143" s="59">
        <f t="shared" si="60"/>
        <v>-0.10999999999999999</v>
      </c>
      <c r="I143" s="3">
        <f t="shared" si="52"/>
        <v>112</v>
      </c>
      <c r="J143" s="59">
        <f t="shared" si="61"/>
        <v>-0.32</v>
      </c>
      <c r="K143" s="83">
        <v>11006.1</v>
      </c>
      <c r="L143" s="120">
        <f t="shared" si="62"/>
        <v>6.4</v>
      </c>
      <c r="M143" s="59">
        <f t="shared" si="63"/>
        <v>0.42</v>
      </c>
      <c r="N143" s="128">
        <v>17</v>
      </c>
      <c r="O143" s="60">
        <f t="shared" si="64"/>
        <v>101</v>
      </c>
      <c r="P143" s="59">
        <f t="shared" si="65"/>
        <v>0.1</v>
      </c>
      <c r="Q143" s="65">
        <f t="shared" si="53"/>
        <v>-0.43</v>
      </c>
      <c r="R143" s="65">
        <f t="shared" si="67"/>
        <v>0.52</v>
      </c>
      <c r="S143" s="26">
        <f t="shared" si="54"/>
        <v>2</v>
      </c>
      <c r="T143" s="26">
        <f t="shared" si="66"/>
        <v>10</v>
      </c>
      <c r="U143" s="23">
        <f t="shared" si="55"/>
        <v>0</v>
      </c>
      <c r="V143" s="19">
        <f t="shared" si="56"/>
        <v>0</v>
      </c>
      <c r="W143" s="23">
        <f t="shared" si="57"/>
        <v>0</v>
      </c>
      <c r="X143" s="17" t="str">
        <f t="shared" si="58"/>
        <v>ВА</v>
      </c>
      <c r="Y143" s="1"/>
    </row>
    <row r="144" spans="2:26" ht="15" outlineLevel="2" x14ac:dyDescent="0.25">
      <c r="B144" s="2">
        <v>106</v>
      </c>
      <c r="C144" s="76" t="s">
        <v>148</v>
      </c>
      <c r="D144" s="5">
        <v>1016.46</v>
      </c>
      <c r="E144" s="5">
        <v>943.09</v>
      </c>
      <c r="F144" s="13">
        <v>598.37</v>
      </c>
      <c r="G144" s="10">
        <f t="shared" si="59"/>
        <v>0.93</v>
      </c>
      <c r="H144" s="59">
        <f t="shared" si="60"/>
        <v>-6.9999999999999951E-2</v>
      </c>
      <c r="I144" s="3">
        <f t="shared" si="52"/>
        <v>116</v>
      </c>
      <c r="J144" s="59">
        <f t="shared" si="61"/>
        <v>-0.36</v>
      </c>
      <c r="K144" s="83">
        <v>8555.6</v>
      </c>
      <c r="L144" s="120">
        <f t="shared" si="62"/>
        <v>9.1</v>
      </c>
      <c r="M144" s="59">
        <f t="shared" si="63"/>
        <v>0.18</v>
      </c>
      <c r="N144" s="128">
        <v>13</v>
      </c>
      <c r="O144" s="60">
        <f t="shared" si="64"/>
        <v>73</v>
      </c>
      <c r="P144" s="59">
        <f t="shared" si="65"/>
        <v>-0.2</v>
      </c>
      <c r="Q144" s="65">
        <f t="shared" si="53"/>
        <v>-0.42999999999999994</v>
      </c>
      <c r="R144" s="65">
        <f t="shared" si="67"/>
        <v>-2.0000000000000018E-2</v>
      </c>
      <c r="S144" s="26">
        <f t="shared" si="54"/>
        <v>2</v>
      </c>
      <c r="T144" s="26">
        <f t="shared" si="66"/>
        <v>20</v>
      </c>
      <c r="U144" s="23">
        <f t="shared" si="55"/>
        <v>0</v>
      </c>
      <c r="V144" s="19">
        <f t="shared" si="56"/>
        <v>0</v>
      </c>
      <c r="W144" s="23" t="str">
        <f t="shared" si="57"/>
        <v>ВВ</v>
      </c>
      <c r="X144" s="17">
        <f t="shared" si="58"/>
        <v>0</v>
      </c>
    </row>
    <row r="145" spans="2:26" ht="15" outlineLevel="2" x14ac:dyDescent="0.25">
      <c r="B145" s="2">
        <v>107</v>
      </c>
      <c r="C145" s="76" t="s">
        <v>149</v>
      </c>
      <c r="D145" s="5">
        <v>427.8</v>
      </c>
      <c r="E145" s="5">
        <v>393.55</v>
      </c>
      <c r="F145" s="13">
        <v>206.24</v>
      </c>
      <c r="G145" s="10">
        <f t="shared" si="59"/>
        <v>0.92</v>
      </c>
      <c r="H145" s="59">
        <f t="shared" si="60"/>
        <v>-7.999999999999996E-2</v>
      </c>
      <c r="I145" s="3">
        <f t="shared" si="52"/>
        <v>96</v>
      </c>
      <c r="J145" s="59">
        <f t="shared" si="61"/>
        <v>-0.13</v>
      </c>
      <c r="K145" s="83">
        <v>4887.1000000000004</v>
      </c>
      <c r="L145" s="120">
        <f t="shared" si="62"/>
        <v>12.4</v>
      </c>
      <c r="M145" s="59">
        <f t="shared" si="63"/>
        <v>-0.12</v>
      </c>
      <c r="N145" s="128">
        <v>5</v>
      </c>
      <c r="O145" s="60">
        <f t="shared" si="64"/>
        <v>79</v>
      </c>
      <c r="P145" s="59">
        <f t="shared" si="65"/>
        <v>-0.14000000000000001</v>
      </c>
      <c r="Q145" s="65">
        <f t="shared" si="53"/>
        <v>-0.20999999999999996</v>
      </c>
      <c r="R145" s="65">
        <f t="shared" si="67"/>
        <v>-0.26</v>
      </c>
      <c r="S145" s="26">
        <f t="shared" si="54"/>
        <v>2</v>
      </c>
      <c r="T145" s="26">
        <f t="shared" si="66"/>
        <v>20</v>
      </c>
      <c r="U145" s="23">
        <f t="shared" si="55"/>
        <v>0</v>
      </c>
      <c r="V145" s="19">
        <f t="shared" si="56"/>
        <v>0</v>
      </c>
      <c r="W145" s="23" t="str">
        <f t="shared" si="57"/>
        <v>ВВ</v>
      </c>
      <c r="X145" s="17">
        <f t="shared" si="58"/>
        <v>0</v>
      </c>
    </row>
    <row r="146" spans="2:26" s="112" customFormat="1" ht="15" outlineLevel="2" x14ac:dyDescent="0.25">
      <c r="B146" s="2">
        <v>108</v>
      </c>
      <c r="C146" s="76" t="s">
        <v>150</v>
      </c>
      <c r="D146" s="5">
        <v>802.49</v>
      </c>
      <c r="E146" s="5">
        <v>667.47</v>
      </c>
      <c r="F146" s="13">
        <v>990.02</v>
      </c>
      <c r="G146" s="10">
        <f t="shared" si="59"/>
        <v>0.83</v>
      </c>
      <c r="H146" s="59">
        <f t="shared" si="60"/>
        <v>-0.17000000000000004</v>
      </c>
      <c r="I146" s="3">
        <f t="shared" si="52"/>
        <v>271</v>
      </c>
      <c r="J146" s="59">
        <f t="shared" si="61"/>
        <v>-2.1800000000000002</v>
      </c>
      <c r="K146" s="83">
        <v>3822.3</v>
      </c>
      <c r="L146" s="120">
        <f t="shared" si="62"/>
        <v>5.7</v>
      </c>
      <c r="M146" s="59">
        <f t="shared" si="63"/>
        <v>0.49</v>
      </c>
      <c r="N146" s="128">
        <v>7</v>
      </c>
      <c r="O146" s="60">
        <f t="shared" si="64"/>
        <v>95</v>
      </c>
      <c r="P146" s="59">
        <f t="shared" si="65"/>
        <v>0.04</v>
      </c>
      <c r="Q146" s="65">
        <f t="shared" si="53"/>
        <v>-2.35</v>
      </c>
      <c r="R146" s="65">
        <f t="shared" si="67"/>
        <v>0.53</v>
      </c>
      <c r="S146" s="116">
        <f t="shared" si="54"/>
        <v>2</v>
      </c>
      <c r="T146" s="26">
        <f t="shared" si="66"/>
        <v>10</v>
      </c>
      <c r="U146" s="23">
        <f t="shared" si="55"/>
        <v>0</v>
      </c>
      <c r="V146" s="19">
        <f t="shared" si="56"/>
        <v>0</v>
      </c>
      <c r="W146" s="23">
        <f t="shared" si="57"/>
        <v>0</v>
      </c>
      <c r="X146" s="17" t="str">
        <f t="shared" si="58"/>
        <v>ВА</v>
      </c>
      <c r="Y146" s="117"/>
    </row>
    <row r="147" spans="2:26" ht="15" outlineLevel="2" x14ac:dyDescent="0.25">
      <c r="B147" s="2">
        <v>109</v>
      </c>
      <c r="C147" s="76" t="s">
        <v>151</v>
      </c>
      <c r="D147" s="5">
        <v>90.85</v>
      </c>
      <c r="E147" s="5">
        <v>75.09</v>
      </c>
      <c r="F147" s="13">
        <v>96.77</v>
      </c>
      <c r="G147" s="10">
        <f t="shared" si="59"/>
        <v>0.83</v>
      </c>
      <c r="H147" s="59">
        <f t="shared" si="60"/>
        <v>-0.17000000000000004</v>
      </c>
      <c r="I147" s="3">
        <f t="shared" si="52"/>
        <v>235</v>
      </c>
      <c r="J147" s="59">
        <f t="shared" si="61"/>
        <v>-1.76</v>
      </c>
      <c r="K147" s="83">
        <v>2345</v>
      </c>
      <c r="L147" s="120">
        <f t="shared" si="62"/>
        <v>31.2</v>
      </c>
      <c r="M147" s="59">
        <f t="shared" si="63"/>
        <v>-1.81</v>
      </c>
      <c r="N147" s="128">
        <v>1</v>
      </c>
      <c r="O147" s="60">
        <f t="shared" si="64"/>
        <v>75</v>
      </c>
      <c r="P147" s="59">
        <f t="shared" si="65"/>
        <v>-0.18</v>
      </c>
      <c r="Q147" s="65">
        <f t="shared" si="53"/>
        <v>-1.9300000000000002</v>
      </c>
      <c r="R147" s="65">
        <f t="shared" si="67"/>
        <v>-1.99</v>
      </c>
      <c r="S147" s="26">
        <f t="shared" si="54"/>
        <v>2</v>
      </c>
      <c r="T147" s="26">
        <f t="shared" si="66"/>
        <v>20</v>
      </c>
      <c r="U147" s="23">
        <f t="shared" si="55"/>
        <v>0</v>
      </c>
      <c r="V147" s="19">
        <f t="shared" si="56"/>
        <v>0</v>
      </c>
      <c r="W147" s="23" t="str">
        <f t="shared" si="57"/>
        <v>ВВ</v>
      </c>
      <c r="X147" s="17">
        <f t="shared" si="58"/>
        <v>0</v>
      </c>
    </row>
    <row r="148" spans="2:26" ht="15" outlineLevel="2" x14ac:dyDescent="0.25">
      <c r="B148" s="2">
        <v>110</v>
      </c>
      <c r="C148" s="76" t="s">
        <v>152</v>
      </c>
      <c r="D148" s="5">
        <v>115.09</v>
      </c>
      <c r="E148" s="5">
        <v>96.61</v>
      </c>
      <c r="F148" s="13">
        <v>42.48</v>
      </c>
      <c r="G148" s="10">
        <f t="shared" si="59"/>
        <v>0.84</v>
      </c>
      <c r="H148" s="59">
        <f t="shared" si="60"/>
        <v>-0.16000000000000003</v>
      </c>
      <c r="I148" s="3">
        <f t="shared" si="52"/>
        <v>80</v>
      </c>
      <c r="J148" s="59">
        <f t="shared" si="61"/>
        <v>0.06</v>
      </c>
      <c r="K148" s="83">
        <v>2520.1</v>
      </c>
      <c r="L148" s="120">
        <f t="shared" si="62"/>
        <v>26.1</v>
      </c>
      <c r="M148" s="59">
        <f t="shared" si="63"/>
        <v>-1.35</v>
      </c>
      <c r="N148" s="128">
        <v>2.5</v>
      </c>
      <c r="O148" s="60">
        <f t="shared" si="64"/>
        <v>39</v>
      </c>
      <c r="P148" s="59">
        <f t="shared" si="65"/>
        <v>-0.56999999999999995</v>
      </c>
      <c r="Q148" s="65">
        <f t="shared" si="53"/>
        <v>-0.10000000000000003</v>
      </c>
      <c r="R148" s="65">
        <f t="shared" si="67"/>
        <v>-1.92</v>
      </c>
      <c r="S148" s="26">
        <f t="shared" si="54"/>
        <v>2</v>
      </c>
      <c r="T148" s="26">
        <f t="shared" si="66"/>
        <v>20</v>
      </c>
      <c r="U148" s="23">
        <f t="shared" si="55"/>
        <v>0</v>
      </c>
      <c r="V148" s="19">
        <f t="shared" si="56"/>
        <v>0</v>
      </c>
      <c r="W148" s="23" t="str">
        <f t="shared" si="57"/>
        <v>ВВ</v>
      </c>
      <c r="X148" s="17">
        <f t="shared" si="58"/>
        <v>0</v>
      </c>
    </row>
    <row r="149" spans="2:26" ht="15" outlineLevel="2" x14ac:dyDescent="0.25">
      <c r="B149" s="2">
        <v>111</v>
      </c>
      <c r="C149" s="76" t="s">
        <v>153</v>
      </c>
      <c r="D149" s="5">
        <v>1061.67</v>
      </c>
      <c r="E149" s="5">
        <v>993.54</v>
      </c>
      <c r="F149" s="13">
        <v>658.12</v>
      </c>
      <c r="G149" s="10">
        <f t="shared" si="59"/>
        <v>0.94</v>
      </c>
      <c r="H149" s="59">
        <f t="shared" si="60"/>
        <v>-6.0000000000000053E-2</v>
      </c>
      <c r="I149" s="3">
        <f t="shared" si="52"/>
        <v>121</v>
      </c>
      <c r="J149" s="59">
        <f t="shared" si="61"/>
        <v>-0.42</v>
      </c>
      <c r="K149" s="83">
        <v>6373.1</v>
      </c>
      <c r="L149" s="120">
        <f t="shared" si="62"/>
        <v>6.4</v>
      </c>
      <c r="M149" s="59">
        <f t="shared" si="63"/>
        <v>0.42</v>
      </c>
      <c r="N149" s="128">
        <v>9.9</v>
      </c>
      <c r="O149" s="60">
        <f t="shared" si="64"/>
        <v>100</v>
      </c>
      <c r="P149" s="59">
        <f t="shared" si="65"/>
        <v>0.09</v>
      </c>
      <c r="Q149" s="65">
        <f t="shared" si="53"/>
        <v>-0.48000000000000004</v>
      </c>
      <c r="R149" s="65">
        <f t="shared" si="67"/>
        <v>0.51</v>
      </c>
      <c r="S149" s="26">
        <f t="shared" si="54"/>
        <v>2</v>
      </c>
      <c r="T149" s="26">
        <f t="shared" si="66"/>
        <v>10</v>
      </c>
      <c r="U149" s="23">
        <f t="shared" si="55"/>
        <v>0</v>
      </c>
      <c r="V149" s="19">
        <f t="shared" si="56"/>
        <v>0</v>
      </c>
      <c r="W149" s="23">
        <f t="shared" si="57"/>
        <v>0</v>
      </c>
      <c r="X149" s="17" t="str">
        <f t="shared" si="58"/>
        <v>ВА</v>
      </c>
    </row>
    <row r="150" spans="2:26" ht="15" outlineLevel="2" x14ac:dyDescent="0.25">
      <c r="B150" s="2">
        <v>112</v>
      </c>
      <c r="C150" s="76" t="s">
        <v>154</v>
      </c>
      <c r="D150" s="5">
        <v>247.47</v>
      </c>
      <c r="E150" s="5">
        <v>152.91</v>
      </c>
      <c r="F150" s="13">
        <v>371.56</v>
      </c>
      <c r="G150" s="10">
        <f t="shared" si="59"/>
        <v>0.62</v>
      </c>
      <c r="H150" s="59">
        <f t="shared" si="60"/>
        <v>-0.38</v>
      </c>
      <c r="I150" s="3">
        <f t="shared" si="52"/>
        <v>443</v>
      </c>
      <c r="J150" s="59">
        <f t="shared" si="61"/>
        <v>-4.21</v>
      </c>
      <c r="K150" s="83">
        <v>2382.1</v>
      </c>
      <c r="L150" s="120">
        <f t="shared" si="62"/>
        <v>15.6</v>
      </c>
      <c r="M150" s="59">
        <f t="shared" si="63"/>
        <v>-0.41</v>
      </c>
      <c r="N150" s="128">
        <v>1</v>
      </c>
      <c r="O150" s="60">
        <f t="shared" si="64"/>
        <v>153</v>
      </c>
      <c r="P150" s="59">
        <f t="shared" si="65"/>
        <v>0.67</v>
      </c>
      <c r="Q150" s="65">
        <f t="shared" si="53"/>
        <v>-4.59</v>
      </c>
      <c r="R150" s="65">
        <f t="shared" si="67"/>
        <v>0.26000000000000006</v>
      </c>
      <c r="S150" s="26">
        <f t="shared" si="54"/>
        <v>2</v>
      </c>
      <c r="T150" s="26">
        <f t="shared" si="66"/>
        <v>10</v>
      </c>
      <c r="U150" s="23">
        <f t="shared" si="55"/>
        <v>0</v>
      </c>
      <c r="V150" s="19">
        <f t="shared" si="56"/>
        <v>0</v>
      </c>
      <c r="W150" s="23">
        <f t="shared" si="57"/>
        <v>0</v>
      </c>
      <c r="X150" s="17" t="str">
        <f t="shared" si="58"/>
        <v>ВА</v>
      </c>
    </row>
    <row r="151" spans="2:26" ht="15" outlineLevel="2" x14ac:dyDescent="0.25">
      <c r="B151" s="2">
        <v>113</v>
      </c>
      <c r="C151" s="76" t="s">
        <v>155</v>
      </c>
      <c r="D151" s="5">
        <v>773.47</v>
      </c>
      <c r="E151" s="5">
        <v>726.41</v>
      </c>
      <c r="F151" s="13">
        <v>527.05999999999995</v>
      </c>
      <c r="G151" s="10">
        <f t="shared" si="59"/>
        <v>0.94</v>
      </c>
      <c r="H151" s="59">
        <f t="shared" si="60"/>
        <v>-6.0000000000000053E-2</v>
      </c>
      <c r="I151" s="3">
        <f t="shared" si="52"/>
        <v>132</v>
      </c>
      <c r="J151" s="59">
        <f t="shared" si="61"/>
        <v>-0.55000000000000004</v>
      </c>
      <c r="K151" s="83">
        <v>5734</v>
      </c>
      <c r="L151" s="120">
        <f t="shared" si="62"/>
        <v>7.9</v>
      </c>
      <c r="M151" s="59">
        <f t="shared" si="63"/>
        <v>0.28999999999999998</v>
      </c>
      <c r="N151" s="128">
        <v>6.6</v>
      </c>
      <c r="O151" s="60">
        <f t="shared" si="64"/>
        <v>110</v>
      </c>
      <c r="P151" s="59">
        <f t="shared" si="65"/>
        <v>0.2</v>
      </c>
      <c r="Q151" s="65">
        <f t="shared" si="53"/>
        <v>-0.6100000000000001</v>
      </c>
      <c r="R151" s="65">
        <f t="shared" si="67"/>
        <v>0.49</v>
      </c>
      <c r="S151" s="26">
        <f t="shared" si="54"/>
        <v>2</v>
      </c>
      <c r="T151" s="26">
        <f t="shared" si="66"/>
        <v>10</v>
      </c>
      <c r="U151" s="23">
        <f t="shared" si="55"/>
        <v>0</v>
      </c>
      <c r="V151" s="19">
        <f t="shared" si="56"/>
        <v>0</v>
      </c>
      <c r="W151" s="23">
        <f t="shared" si="57"/>
        <v>0</v>
      </c>
      <c r="X151" s="17" t="str">
        <f t="shared" si="58"/>
        <v>ВА</v>
      </c>
    </row>
    <row r="152" spans="2:26" ht="15" outlineLevel="2" x14ac:dyDescent="0.25">
      <c r="B152" s="2">
        <v>114</v>
      </c>
      <c r="C152" s="76" t="s">
        <v>156</v>
      </c>
      <c r="D152" s="5">
        <v>776.2</v>
      </c>
      <c r="E152" s="5">
        <v>661.28</v>
      </c>
      <c r="F152" s="13">
        <v>626.91999999999996</v>
      </c>
      <c r="G152" s="10">
        <f t="shared" si="59"/>
        <v>0.85</v>
      </c>
      <c r="H152" s="59">
        <f t="shared" si="60"/>
        <v>-0.15000000000000002</v>
      </c>
      <c r="I152" s="3">
        <f t="shared" si="52"/>
        <v>173</v>
      </c>
      <c r="J152" s="59">
        <f t="shared" si="61"/>
        <v>-1.03</v>
      </c>
      <c r="K152" s="83">
        <v>5250.7</v>
      </c>
      <c r="L152" s="120">
        <f t="shared" si="62"/>
        <v>7.9</v>
      </c>
      <c r="M152" s="59">
        <f t="shared" si="63"/>
        <v>0.28999999999999998</v>
      </c>
      <c r="N152" s="128">
        <v>5.8</v>
      </c>
      <c r="O152" s="60">
        <f t="shared" si="64"/>
        <v>114</v>
      </c>
      <c r="P152" s="59">
        <f t="shared" si="65"/>
        <v>0.25</v>
      </c>
      <c r="Q152" s="65">
        <f t="shared" si="53"/>
        <v>-1.1800000000000002</v>
      </c>
      <c r="R152" s="65">
        <f t="shared" si="67"/>
        <v>0.54</v>
      </c>
      <c r="S152" s="26">
        <f t="shared" si="54"/>
        <v>2</v>
      </c>
      <c r="T152" s="26">
        <f t="shared" si="66"/>
        <v>10</v>
      </c>
      <c r="U152" s="23">
        <f t="shared" si="55"/>
        <v>0</v>
      </c>
      <c r="V152" s="19">
        <f t="shared" si="56"/>
        <v>0</v>
      </c>
      <c r="W152" s="23">
        <f t="shared" si="57"/>
        <v>0</v>
      </c>
      <c r="X152" s="17" t="str">
        <f t="shared" si="58"/>
        <v>ВА</v>
      </c>
    </row>
    <row r="153" spans="2:26" ht="15" outlineLevel="2" x14ac:dyDescent="0.25">
      <c r="B153" s="2">
        <v>115</v>
      </c>
      <c r="C153" s="76" t="s">
        <v>157</v>
      </c>
      <c r="D153" s="5">
        <v>1482.67</v>
      </c>
      <c r="E153" s="5">
        <v>1450.94</v>
      </c>
      <c r="F153" s="13">
        <v>592.73</v>
      </c>
      <c r="G153" s="10">
        <f t="shared" si="59"/>
        <v>0.98</v>
      </c>
      <c r="H153" s="59">
        <f t="shared" si="60"/>
        <v>-2.0000000000000018E-2</v>
      </c>
      <c r="I153" s="3">
        <f t="shared" si="52"/>
        <v>75</v>
      </c>
      <c r="J153" s="59">
        <f t="shared" si="61"/>
        <v>0.12</v>
      </c>
      <c r="K153" s="83">
        <v>12424.1</v>
      </c>
      <c r="L153" s="120">
        <f t="shared" si="62"/>
        <v>8.6</v>
      </c>
      <c r="M153" s="59">
        <f t="shared" si="63"/>
        <v>0.23</v>
      </c>
      <c r="N153" s="128">
        <v>20</v>
      </c>
      <c r="O153" s="60">
        <f t="shared" si="64"/>
        <v>73</v>
      </c>
      <c r="P153" s="59">
        <f t="shared" si="65"/>
        <v>-0.2</v>
      </c>
      <c r="Q153" s="65">
        <f t="shared" si="53"/>
        <v>9.9999999999999978E-2</v>
      </c>
      <c r="R153" s="65">
        <f t="shared" si="67"/>
        <v>0.03</v>
      </c>
      <c r="S153" s="26">
        <f t="shared" si="54"/>
        <v>1</v>
      </c>
      <c r="T153" s="26">
        <f t="shared" si="66"/>
        <v>10</v>
      </c>
      <c r="U153" s="23">
        <f t="shared" si="55"/>
        <v>0</v>
      </c>
      <c r="V153" s="19" t="str">
        <f t="shared" si="56"/>
        <v>АА</v>
      </c>
      <c r="W153" s="23">
        <f t="shared" si="57"/>
        <v>0</v>
      </c>
      <c r="X153" s="17">
        <f t="shared" si="58"/>
        <v>0</v>
      </c>
    </row>
    <row r="154" spans="2:26" ht="15" outlineLevel="2" x14ac:dyDescent="0.25">
      <c r="B154" s="2">
        <v>116</v>
      </c>
      <c r="C154" s="76" t="s">
        <v>158</v>
      </c>
      <c r="D154" s="5">
        <v>262.11</v>
      </c>
      <c r="E154" s="5">
        <v>275.63</v>
      </c>
      <c r="F154" s="13">
        <v>190.48</v>
      </c>
      <c r="G154" s="10">
        <f t="shared" si="59"/>
        <v>1.05</v>
      </c>
      <c r="H154" s="59">
        <f t="shared" si="60"/>
        <v>5.0000000000000044E-2</v>
      </c>
      <c r="I154" s="3">
        <f t="shared" si="52"/>
        <v>126</v>
      </c>
      <c r="J154" s="59">
        <f t="shared" si="61"/>
        <v>-0.48</v>
      </c>
      <c r="K154" s="83">
        <v>3030.2</v>
      </c>
      <c r="L154" s="120">
        <f t="shared" si="62"/>
        <v>11</v>
      </c>
      <c r="M154" s="59">
        <f t="shared" si="63"/>
        <v>0.01</v>
      </c>
      <c r="N154" s="128">
        <v>4</v>
      </c>
      <c r="O154" s="60">
        <f t="shared" si="64"/>
        <v>69</v>
      </c>
      <c r="P154" s="59">
        <f t="shared" si="65"/>
        <v>-0.25</v>
      </c>
      <c r="Q154" s="65">
        <f t="shared" si="53"/>
        <v>-0.42999999999999994</v>
      </c>
      <c r="R154" s="65">
        <f t="shared" si="67"/>
        <v>-0.24</v>
      </c>
      <c r="S154" s="26">
        <f t="shared" si="54"/>
        <v>2</v>
      </c>
      <c r="T154" s="26">
        <f t="shared" si="66"/>
        <v>20</v>
      </c>
      <c r="U154" s="23">
        <f t="shared" si="55"/>
        <v>0</v>
      </c>
      <c r="V154" s="19">
        <f t="shared" si="56"/>
        <v>0</v>
      </c>
      <c r="W154" s="23" t="str">
        <f t="shared" si="57"/>
        <v>ВВ</v>
      </c>
      <c r="X154" s="17">
        <f t="shared" si="58"/>
        <v>0</v>
      </c>
      <c r="Z154" s="181"/>
    </row>
    <row r="155" spans="2:26" ht="15" outlineLevel="2" x14ac:dyDescent="0.25">
      <c r="B155" s="2">
        <v>117</v>
      </c>
      <c r="C155" s="76" t="s">
        <v>159</v>
      </c>
      <c r="D155" s="5">
        <v>268.89</v>
      </c>
      <c r="E155" s="5">
        <v>245.17</v>
      </c>
      <c r="F155" s="13">
        <v>134.72</v>
      </c>
      <c r="G155" s="10">
        <f t="shared" si="59"/>
        <v>0.91</v>
      </c>
      <c r="H155" s="59">
        <f t="shared" si="60"/>
        <v>-8.9999999999999969E-2</v>
      </c>
      <c r="I155" s="3">
        <f t="shared" si="52"/>
        <v>100</v>
      </c>
      <c r="J155" s="59">
        <f t="shared" si="61"/>
        <v>-0.18</v>
      </c>
      <c r="K155" s="83">
        <v>2690.4</v>
      </c>
      <c r="L155" s="120">
        <f t="shared" si="62"/>
        <v>11</v>
      </c>
      <c r="M155" s="59">
        <f t="shared" si="63"/>
        <v>0.01</v>
      </c>
      <c r="N155" s="128">
        <v>4</v>
      </c>
      <c r="O155" s="60">
        <f t="shared" si="64"/>
        <v>61</v>
      </c>
      <c r="P155" s="59">
        <f t="shared" si="65"/>
        <v>-0.33</v>
      </c>
      <c r="Q155" s="65">
        <f t="shared" si="53"/>
        <v>-0.26999999999999996</v>
      </c>
      <c r="R155" s="65">
        <f t="shared" si="67"/>
        <v>-0.32</v>
      </c>
      <c r="S155" s="26">
        <f t="shared" si="54"/>
        <v>2</v>
      </c>
      <c r="T155" s="26">
        <f t="shared" si="66"/>
        <v>20</v>
      </c>
      <c r="U155" s="23">
        <f t="shared" si="55"/>
        <v>0</v>
      </c>
      <c r="V155" s="19">
        <f t="shared" si="56"/>
        <v>0</v>
      </c>
      <c r="W155" s="23" t="str">
        <f t="shared" si="57"/>
        <v>ВВ</v>
      </c>
      <c r="X155" s="17">
        <f t="shared" si="58"/>
        <v>0</v>
      </c>
    </row>
    <row r="156" spans="2:26" ht="15" outlineLevel="2" x14ac:dyDescent="0.25">
      <c r="B156" s="2">
        <v>118</v>
      </c>
      <c r="C156" s="76" t="s">
        <v>160</v>
      </c>
      <c r="D156" s="5">
        <v>682.09</v>
      </c>
      <c r="E156" s="5">
        <v>607.48</v>
      </c>
      <c r="F156" s="13">
        <v>793.62</v>
      </c>
      <c r="G156" s="10">
        <f t="shared" si="59"/>
        <v>0.89</v>
      </c>
      <c r="H156" s="59">
        <f t="shared" si="60"/>
        <v>-0.10999999999999999</v>
      </c>
      <c r="I156" s="3">
        <f t="shared" si="52"/>
        <v>238</v>
      </c>
      <c r="J156" s="59">
        <f t="shared" si="61"/>
        <v>-1.8</v>
      </c>
      <c r="K156" s="83">
        <v>5459.6</v>
      </c>
      <c r="L156" s="120">
        <f t="shared" si="62"/>
        <v>9</v>
      </c>
      <c r="M156" s="59">
        <f t="shared" si="63"/>
        <v>0.19</v>
      </c>
      <c r="N156" s="128">
        <v>7.6</v>
      </c>
      <c r="O156" s="60">
        <f t="shared" si="64"/>
        <v>80</v>
      </c>
      <c r="P156" s="59">
        <f t="shared" si="65"/>
        <v>-0.13</v>
      </c>
      <c r="Q156" s="65">
        <f t="shared" si="53"/>
        <v>-1.9100000000000001</v>
      </c>
      <c r="R156" s="65">
        <f t="shared" si="67"/>
        <v>0.06</v>
      </c>
      <c r="S156" s="26">
        <f t="shared" si="54"/>
        <v>2</v>
      </c>
      <c r="T156" s="26">
        <f t="shared" si="66"/>
        <v>10</v>
      </c>
      <c r="U156" s="23">
        <f t="shared" si="55"/>
        <v>0</v>
      </c>
      <c r="V156" s="19">
        <f t="shared" si="56"/>
        <v>0</v>
      </c>
      <c r="W156" s="23">
        <f t="shared" si="57"/>
        <v>0</v>
      </c>
      <c r="X156" s="17" t="str">
        <f t="shared" si="58"/>
        <v>ВА</v>
      </c>
    </row>
    <row r="157" spans="2:26" ht="15" outlineLevel="2" x14ac:dyDescent="0.25">
      <c r="B157" s="2">
        <v>119</v>
      </c>
      <c r="C157" s="76" t="s">
        <v>161</v>
      </c>
      <c r="D157" s="5">
        <v>1596.37</v>
      </c>
      <c r="E157" s="5">
        <v>1494.09</v>
      </c>
      <c r="F157" s="13">
        <v>1220.29</v>
      </c>
      <c r="G157" s="10">
        <f t="shared" si="59"/>
        <v>0.94</v>
      </c>
      <c r="H157" s="59">
        <f t="shared" si="60"/>
        <v>-6.0000000000000053E-2</v>
      </c>
      <c r="I157" s="3">
        <f t="shared" si="52"/>
        <v>149</v>
      </c>
      <c r="J157" s="59">
        <f t="shared" si="61"/>
        <v>-0.75</v>
      </c>
      <c r="K157" s="83">
        <v>9744.6</v>
      </c>
      <c r="L157" s="120">
        <f t="shared" si="62"/>
        <v>6.5</v>
      </c>
      <c r="M157" s="59">
        <f t="shared" si="63"/>
        <v>0.41</v>
      </c>
      <c r="N157" s="128">
        <v>14.9</v>
      </c>
      <c r="O157" s="60">
        <f t="shared" si="64"/>
        <v>100</v>
      </c>
      <c r="P157" s="59">
        <f t="shared" si="65"/>
        <v>0.09</v>
      </c>
      <c r="Q157" s="65">
        <f t="shared" si="53"/>
        <v>-0.81</v>
      </c>
      <c r="R157" s="65">
        <f t="shared" si="67"/>
        <v>0.5</v>
      </c>
      <c r="S157" s="26">
        <f t="shared" si="54"/>
        <v>2</v>
      </c>
      <c r="T157" s="26">
        <f t="shared" si="66"/>
        <v>10</v>
      </c>
      <c r="U157" s="23">
        <f t="shared" si="55"/>
        <v>0</v>
      </c>
      <c r="V157" s="19">
        <f t="shared" si="56"/>
        <v>0</v>
      </c>
      <c r="W157" s="23">
        <f t="shared" si="57"/>
        <v>0</v>
      </c>
      <c r="X157" s="17" t="str">
        <f t="shared" si="58"/>
        <v>ВА</v>
      </c>
    </row>
    <row r="158" spans="2:26" s="112" customFormat="1" ht="15" outlineLevel="2" x14ac:dyDescent="0.25">
      <c r="B158" s="2">
        <v>120</v>
      </c>
      <c r="C158" s="76" t="s">
        <v>162</v>
      </c>
      <c r="D158" s="5">
        <v>191.98</v>
      </c>
      <c r="E158" s="5">
        <v>186.58</v>
      </c>
      <c r="F158" s="13">
        <v>811.4</v>
      </c>
      <c r="G158" s="10">
        <f t="shared" si="59"/>
        <v>0.97</v>
      </c>
      <c r="H158" s="59">
        <f t="shared" si="60"/>
        <v>-3.0000000000000027E-2</v>
      </c>
      <c r="I158" s="3">
        <f t="shared" si="52"/>
        <v>794</v>
      </c>
      <c r="J158" s="59">
        <f t="shared" si="61"/>
        <v>-8.33</v>
      </c>
      <c r="K158" s="83">
        <v>2352.9</v>
      </c>
      <c r="L158" s="120">
        <f t="shared" si="62"/>
        <v>12.6</v>
      </c>
      <c r="M158" s="59">
        <f t="shared" si="63"/>
        <v>-0.14000000000000001</v>
      </c>
      <c r="N158" s="128">
        <v>2.6</v>
      </c>
      <c r="O158" s="60">
        <f t="shared" si="64"/>
        <v>72</v>
      </c>
      <c r="P158" s="59">
        <f t="shared" si="65"/>
        <v>-0.21</v>
      </c>
      <c r="Q158" s="65">
        <f t="shared" si="53"/>
        <v>-8.36</v>
      </c>
      <c r="R158" s="65">
        <f t="shared" si="67"/>
        <v>-0.35</v>
      </c>
      <c r="S158" s="26">
        <f t="shared" si="54"/>
        <v>2</v>
      </c>
      <c r="T158" s="26">
        <f t="shared" si="66"/>
        <v>20</v>
      </c>
      <c r="U158" s="23">
        <f t="shared" si="55"/>
        <v>0</v>
      </c>
      <c r="V158" s="19">
        <f t="shared" si="56"/>
        <v>0</v>
      </c>
      <c r="W158" s="23" t="str">
        <f t="shared" si="57"/>
        <v>ВВ</v>
      </c>
      <c r="X158" s="17">
        <f t="shared" si="58"/>
        <v>0</v>
      </c>
      <c r="Y158" s="117"/>
    </row>
    <row r="159" spans="2:26" ht="15" outlineLevel="2" x14ac:dyDescent="0.25">
      <c r="B159" s="2">
        <v>121</v>
      </c>
      <c r="C159" s="76" t="s">
        <v>163</v>
      </c>
      <c r="D159" s="5">
        <v>181.69</v>
      </c>
      <c r="E159" s="5">
        <v>63.97</v>
      </c>
      <c r="F159" s="13">
        <v>365.73</v>
      </c>
      <c r="G159" s="10">
        <f t="shared" si="59"/>
        <v>0.35</v>
      </c>
      <c r="H159" s="59">
        <f t="shared" si="60"/>
        <v>-0.65</v>
      </c>
      <c r="I159" s="3">
        <f t="shared" si="52"/>
        <v>1043</v>
      </c>
      <c r="J159" s="59">
        <f t="shared" si="61"/>
        <v>-11.26</v>
      </c>
      <c r="K159" s="83">
        <v>2360.5</v>
      </c>
      <c r="L159" s="120">
        <f t="shared" si="62"/>
        <v>36.9</v>
      </c>
      <c r="M159" s="59">
        <f t="shared" si="63"/>
        <v>-2.3199999999999998</v>
      </c>
      <c r="N159" s="128">
        <v>0.5</v>
      </c>
      <c r="O159" s="60">
        <f t="shared" si="64"/>
        <v>128</v>
      </c>
      <c r="P159" s="59">
        <f t="shared" si="65"/>
        <v>0.4</v>
      </c>
      <c r="Q159" s="65">
        <f t="shared" si="53"/>
        <v>-11.91</v>
      </c>
      <c r="R159" s="65">
        <f t="shared" si="67"/>
        <v>-1.92</v>
      </c>
      <c r="S159" s="26">
        <f t="shared" si="54"/>
        <v>2</v>
      </c>
      <c r="T159" s="26">
        <f t="shared" si="66"/>
        <v>20</v>
      </c>
      <c r="U159" s="23">
        <f t="shared" si="55"/>
        <v>0</v>
      </c>
      <c r="V159" s="19">
        <f t="shared" si="56"/>
        <v>0</v>
      </c>
      <c r="W159" s="23" t="str">
        <f t="shared" si="57"/>
        <v>ВВ</v>
      </c>
      <c r="X159" s="17">
        <f t="shared" si="58"/>
        <v>0</v>
      </c>
      <c r="Y159" s="1"/>
    </row>
    <row r="160" spans="2:26" ht="15" outlineLevel="2" x14ac:dyDescent="0.25">
      <c r="B160" s="2">
        <v>122</v>
      </c>
      <c r="C160" s="76" t="s">
        <v>164</v>
      </c>
      <c r="D160" s="5">
        <v>170.49</v>
      </c>
      <c r="E160" s="5">
        <v>135.66999999999999</v>
      </c>
      <c r="F160" s="13">
        <v>94.82</v>
      </c>
      <c r="G160" s="10">
        <f t="shared" si="59"/>
        <v>0.8</v>
      </c>
      <c r="H160" s="59">
        <f t="shared" si="60"/>
        <v>-0.19999999999999996</v>
      </c>
      <c r="I160" s="3">
        <f t="shared" si="52"/>
        <v>128</v>
      </c>
      <c r="J160" s="59">
        <f t="shared" si="61"/>
        <v>-0.5</v>
      </c>
      <c r="K160" s="83">
        <v>2460.1999999999998</v>
      </c>
      <c r="L160" s="120">
        <f t="shared" si="62"/>
        <v>18.100000000000001</v>
      </c>
      <c r="M160" s="59">
        <f t="shared" si="63"/>
        <v>-0.63</v>
      </c>
      <c r="N160" s="128">
        <v>2</v>
      </c>
      <c r="O160" s="60">
        <f t="shared" si="64"/>
        <v>68</v>
      </c>
      <c r="P160" s="59">
        <f t="shared" si="65"/>
        <v>-0.26</v>
      </c>
      <c r="Q160" s="65">
        <f t="shared" si="53"/>
        <v>-0.7</v>
      </c>
      <c r="R160" s="65">
        <f t="shared" si="67"/>
        <v>-0.89</v>
      </c>
      <c r="S160" s="26">
        <f t="shared" si="54"/>
        <v>2</v>
      </c>
      <c r="T160" s="26">
        <f t="shared" si="66"/>
        <v>20</v>
      </c>
      <c r="U160" s="23">
        <f t="shared" si="55"/>
        <v>0</v>
      </c>
      <c r="V160" s="19">
        <f t="shared" si="56"/>
        <v>0</v>
      </c>
      <c r="W160" s="23" t="str">
        <f t="shared" si="57"/>
        <v>ВВ</v>
      </c>
      <c r="X160" s="17">
        <f t="shared" si="58"/>
        <v>0</v>
      </c>
      <c r="Y160" s="1"/>
    </row>
    <row r="161" spans="2:25" ht="15" outlineLevel="2" x14ac:dyDescent="0.25">
      <c r="B161" s="2">
        <v>123</v>
      </c>
      <c r="C161" s="76" t="s">
        <v>165</v>
      </c>
      <c r="D161" s="5">
        <v>526.15</v>
      </c>
      <c r="E161" s="5">
        <v>486.8</v>
      </c>
      <c r="F161" s="13">
        <v>532.35</v>
      </c>
      <c r="G161" s="10">
        <f t="shared" si="59"/>
        <v>0.93</v>
      </c>
      <c r="H161" s="59">
        <f t="shared" si="60"/>
        <v>-6.9999999999999951E-2</v>
      </c>
      <c r="I161" s="3">
        <f t="shared" si="52"/>
        <v>200</v>
      </c>
      <c r="J161" s="59">
        <f t="shared" si="61"/>
        <v>-1.35</v>
      </c>
      <c r="K161" s="83">
        <v>4953.3</v>
      </c>
      <c r="L161" s="120">
        <f t="shared" si="62"/>
        <v>10.199999999999999</v>
      </c>
      <c r="M161" s="59">
        <f t="shared" si="63"/>
        <v>0.08</v>
      </c>
      <c r="N161" s="128">
        <v>5</v>
      </c>
      <c r="O161" s="60">
        <f t="shared" si="64"/>
        <v>97</v>
      </c>
      <c r="P161" s="59">
        <f t="shared" si="65"/>
        <v>0.06</v>
      </c>
      <c r="Q161" s="65">
        <f t="shared" si="53"/>
        <v>-1.42</v>
      </c>
      <c r="R161" s="65">
        <f t="shared" si="67"/>
        <v>0.14000000000000001</v>
      </c>
      <c r="S161" s="26">
        <f t="shared" si="54"/>
        <v>2</v>
      </c>
      <c r="T161" s="26">
        <f t="shared" si="66"/>
        <v>10</v>
      </c>
      <c r="U161" s="23">
        <f t="shared" si="55"/>
        <v>0</v>
      </c>
      <c r="V161" s="19">
        <f t="shared" si="56"/>
        <v>0</v>
      </c>
      <c r="W161" s="23">
        <f t="shared" si="57"/>
        <v>0</v>
      </c>
      <c r="X161" s="17" t="str">
        <f t="shared" si="58"/>
        <v>ВА</v>
      </c>
      <c r="Y161" s="1"/>
    </row>
    <row r="162" spans="2:25" ht="15" outlineLevel="2" x14ac:dyDescent="0.25">
      <c r="B162" s="2">
        <v>124</v>
      </c>
      <c r="C162" s="124" t="s">
        <v>166</v>
      </c>
      <c r="D162" s="5">
        <v>1279.1600000000001</v>
      </c>
      <c r="E162" s="5">
        <v>1097.24</v>
      </c>
      <c r="F162" s="13">
        <v>1299.92</v>
      </c>
      <c r="G162" s="10">
        <f t="shared" si="59"/>
        <v>0.86</v>
      </c>
      <c r="H162" s="59">
        <f t="shared" si="60"/>
        <v>-0.14000000000000001</v>
      </c>
      <c r="I162" s="3">
        <f t="shared" si="52"/>
        <v>216</v>
      </c>
      <c r="J162" s="59">
        <f t="shared" si="61"/>
        <v>-1.54</v>
      </c>
      <c r="K162" s="83">
        <v>8940.2999999999993</v>
      </c>
      <c r="L162" s="120">
        <f t="shared" si="62"/>
        <v>8.1</v>
      </c>
      <c r="M162" s="59">
        <f t="shared" si="63"/>
        <v>0.27</v>
      </c>
      <c r="N162" s="128">
        <v>14</v>
      </c>
      <c r="O162" s="60">
        <f t="shared" si="64"/>
        <v>78</v>
      </c>
      <c r="P162" s="59">
        <f t="shared" si="65"/>
        <v>-0.15</v>
      </c>
      <c r="Q162" s="65">
        <f t="shared" si="53"/>
        <v>-1.6800000000000002</v>
      </c>
      <c r="R162" s="65">
        <f t="shared" si="67"/>
        <v>0.12000000000000002</v>
      </c>
      <c r="S162" s="26">
        <f t="shared" si="54"/>
        <v>2</v>
      </c>
      <c r="T162" s="26">
        <f t="shared" si="66"/>
        <v>10</v>
      </c>
      <c r="U162" s="23">
        <f t="shared" si="55"/>
        <v>0</v>
      </c>
      <c r="V162" s="19">
        <f t="shared" si="56"/>
        <v>0</v>
      </c>
      <c r="W162" s="23">
        <f t="shared" si="57"/>
        <v>0</v>
      </c>
      <c r="X162" s="17" t="str">
        <f t="shared" si="58"/>
        <v>ВА</v>
      </c>
      <c r="Y162" s="1"/>
    </row>
    <row r="163" spans="2:25" ht="15" outlineLevel="2" x14ac:dyDescent="0.25">
      <c r="B163" s="2">
        <v>125</v>
      </c>
      <c r="C163" s="76" t="s">
        <v>167</v>
      </c>
      <c r="D163" s="5">
        <v>839.55</v>
      </c>
      <c r="E163" s="5">
        <v>782.9</v>
      </c>
      <c r="F163" s="13">
        <v>650.65</v>
      </c>
      <c r="G163" s="10">
        <f t="shared" si="59"/>
        <v>0.93</v>
      </c>
      <c r="H163" s="59">
        <f t="shared" si="60"/>
        <v>-6.9999999999999951E-2</v>
      </c>
      <c r="I163" s="3">
        <f t="shared" si="52"/>
        <v>152</v>
      </c>
      <c r="J163" s="59">
        <f t="shared" si="61"/>
        <v>-0.79</v>
      </c>
      <c r="K163" s="83">
        <v>6321.5</v>
      </c>
      <c r="L163" s="120">
        <f t="shared" si="62"/>
        <v>8.1</v>
      </c>
      <c r="M163" s="59">
        <f t="shared" si="63"/>
        <v>0.27</v>
      </c>
      <c r="N163" s="128">
        <v>6.8</v>
      </c>
      <c r="O163" s="60">
        <f t="shared" si="64"/>
        <v>115</v>
      </c>
      <c r="P163" s="59">
        <f t="shared" si="65"/>
        <v>0.26</v>
      </c>
      <c r="Q163" s="65">
        <f t="shared" si="53"/>
        <v>-0.86</v>
      </c>
      <c r="R163" s="65">
        <f t="shared" si="67"/>
        <v>0.53</v>
      </c>
      <c r="S163" s="26">
        <f t="shared" si="54"/>
        <v>2</v>
      </c>
      <c r="T163" s="26">
        <f t="shared" si="66"/>
        <v>10</v>
      </c>
      <c r="U163" s="23">
        <f t="shared" si="55"/>
        <v>0</v>
      </c>
      <c r="V163" s="19">
        <f t="shared" si="56"/>
        <v>0</v>
      </c>
      <c r="W163" s="23">
        <f t="shared" si="57"/>
        <v>0</v>
      </c>
      <c r="X163" s="17" t="str">
        <f t="shared" si="58"/>
        <v>ВА</v>
      </c>
      <c r="Y163" s="1"/>
    </row>
    <row r="164" spans="2:25" ht="15" outlineLevel="2" x14ac:dyDescent="0.25">
      <c r="B164" s="2">
        <v>126</v>
      </c>
      <c r="C164" s="76" t="s">
        <v>168</v>
      </c>
      <c r="D164" s="5">
        <v>376.31</v>
      </c>
      <c r="E164" s="5">
        <v>344.54</v>
      </c>
      <c r="F164" s="13">
        <v>321.77</v>
      </c>
      <c r="G164" s="10">
        <f t="shared" si="59"/>
        <v>0.92</v>
      </c>
      <c r="H164" s="59">
        <f t="shared" si="60"/>
        <v>-7.999999999999996E-2</v>
      </c>
      <c r="I164" s="3">
        <f t="shared" si="52"/>
        <v>170</v>
      </c>
      <c r="J164" s="59">
        <f t="shared" si="61"/>
        <v>-1</v>
      </c>
      <c r="K164" s="83">
        <v>3660.4</v>
      </c>
      <c r="L164" s="120">
        <f t="shared" si="62"/>
        <v>10.6</v>
      </c>
      <c r="M164" s="59">
        <f t="shared" si="63"/>
        <v>0.05</v>
      </c>
      <c r="N164" s="128">
        <v>4.8</v>
      </c>
      <c r="O164" s="60">
        <f t="shared" si="64"/>
        <v>72</v>
      </c>
      <c r="P164" s="59">
        <f t="shared" si="65"/>
        <v>-0.21</v>
      </c>
      <c r="Q164" s="65">
        <f t="shared" si="53"/>
        <v>-1.08</v>
      </c>
      <c r="R164" s="65">
        <f t="shared" si="67"/>
        <v>-0.15999999999999998</v>
      </c>
      <c r="S164" s="26">
        <f t="shared" si="54"/>
        <v>2</v>
      </c>
      <c r="T164" s="26">
        <f t="shared" si="66"/>
        <v>20</v>
      </c>
      <c r="U164" s="23">
        <f t="shared" si="55"/>
        <v>0</v>
      </c>
      <c r="V164" s="19">
        <f t="shared" si="56"/>
        <v>0</v>
      </c>
      <c r="W164" s="23" t="str">
        <f t="shared" si="57"/>
        <v>ВВ</v>
      </c>
      <c r="X164" s="17">
        <f t="shared" si="58"/>
        <v>0</v>
      </c>
      <c r="Y164" s="1"/>
    </row>
    <row r="165" spans="2:25" ht="15" outlineLevel="2" x14ac:dyDescent="0.25">
      <c r="B165" s="2">
        <v>127</v>
      </c>
      <c r="C165" s="76" t="s">
        <v>169</v>
      </c>
      <c r="D165" s="5">
        <v>136.02000000000001</v>
      </c>
      <c r="E165" s="5">
        <v>142.9</v>
      </c>
      <c r="F165" s="13">
        <v>76.12</v>
      </c>
      <c r="G165" s="10">
        <f t="shared" si="59"/>
        <v>1.05</v>
      </c>
      <c r="H165" s="59">
        <f t="shared" si="60"/>
        <v>5.0000000000000044E-2</v>
      </c>
      <c r="I165" s="3">
        <f t="shared" si="52"/>
        <v>97</v>
      </c>
      <c r="J165" s="59">
        <f t="shared" si="61"/>
        <v>-0.14000000000000001</v>
      </c>
      <c r="K165" s="83">
        <v>2851.3</v>
      </c>
      <c r="L165" s="120">
        <f t="shared" si="62"/>
        <v>20</v>
      </c>
      <c r="M165" s="59">
        <f t="shared" si="63"/>
        <v>-0.8</v>
      </c>
      <c r="N165" s="128">
        <v>3.6</v>
      </c>
      <c r="O165" s="60">
        <f t="shared" si="64"/>
        <v>40</v>
      </c>
      <c r="P165" s="59">
        <f t="shared" si="65"/>
        <v>-0.56000000000000005</v>
      </c>
      <c r="Q165" s="65">
        <f t="shared" si="53"/>
        <v>-8.9999999999999969E-2</v>
      </c>
      <c r="R165" s="65">
        <f t="shared" si="67"/>
        <v>-1.36</v>
      </c>
      <c r="S165" s="26">
        <f t="shared" ref="S165:S228" si="68">IF(Q165&gt;=$Q$38,1,2)</f>
        <v>2</v>
      </c>
      <c r="T165" s="26">
        <f t="shared" si="66"/>
        <v>20</v>
      </c>
      <c r="U165" s="23">
        <f t="shared" ref="U165:U228" si="69">IF(S165+T165=21,$U$8,0)</f>
        <v>0</v>
      </c>
      <c r="V165" s="19">
        <f t="shared" ref="V165:V228" si="70">IF(S165+T165=11,$V$8,0)</f>
        <v>0</v>
      </c>
      <c r="W165" s="23" t="str">
        <f t="shared" ref="W165:W228" si="71">IF(S165+T165=22,$W$8,0)</f>
        <v>ВВ</v>
      </c>
      <c r="X165" s="17">
        <f t="shared" ref="X165:X228" si="72">IF(S165+T165=12,$X$8,0)</f>
        <v>0</v>
      </c>
      <c r="Y165" s="1"/>
    </row>
    <row r="166" spans="2:25" ht="15" outlineLevel="2" x14ac:dyDescent="0.25">
      <c r="B166" s="2">
        <v>128</v>
      </c>
      <c r="C166" s="76" t="s">
        <v>170</v>
      </c>
      <c r="D166" s="5">
        <v>266.89999999999998</v>
      </c>
      <c r="E166" s="5">
        <v>171.02</v>
      </c>
      <c r="F166" s="13">
        <v>252.88</v>
      </c>
      <c r="G166" s="10">
        <f t="shared" si="59"/>
        <v>0.64</v>
      </c>
      <c r="H166" s="59">
        <f t="shared" si="60"/>
        <v>-0.36</v>
      </c>
      <c r="I166" s="3">
        <f t="shared" si="52"/>
        <v>270</v>
      </c>
      <c r="J166" s="59">
        <f t="shared" si="61"/>
        <v>-2.17</v>
      </c>
      <c r="K166" s="83">
        <v>1860.4</v>
      </c>
      <c r="L166" s="120">
        <f t="shared" si="62"/>
        <v>10.9</v>
      </c>
      <c r="M166" s="59">
        <f t="shared" si="63"/>
        <v>0.02</v>
      </c>
      <c r="N166" s="128">
        <v>1</v>
      </c>
      <c r="O166" s="60">
        <f t="shared" si="64"/>
        <v>171</v>
      </c>
      <c r="P166" s="59">
        <f t="shared" si="65"/>
        <v>0.87</v>
      </c>
      <c r="Q166" s="65">
        <f t="shared" si="53"/>
        <v>-2.5299999999999998</v>
      </c>
      <c r="R166" s="65">
        <f t="shared" si="67"/>
        <v>0.89</v>
      </c>
      <c r="S166" s="26">
        <f t="shared" si="68"/>
        <v>2</v>
      </c>
      <c r="T166" s="26">
        <f t="shared" ref="T166:T229" si="73">IF(R166&gt;=$R$38,10,20)</f>
        <v>10</v>
      </c>
      <c r="U166" s="23">
        <f t="shared" si="69"/>
        <v>0</v>
      </c>
      <c r="V166" s="19">
        <f t="shared" si="70"/>
        <v>0</v>
      </c>
      <c r="W166" s="23">
        <f t="shared" si="71"/>
        <v>0</v>
      </c>
      <c r="X166" s="17" t="str">
        <f t="shared" si="72"/>
        <v>ВА</v>
      </c>
      <c r="Y166" s="1"/>
    </row>
    <row r="167" spans="2:25" ht="15" outlineLevel="2" x14ac:dyDescent="0.25">
      <c r="B167" s="2">
        <v>129</v>
      </c>
      <c r="C167" s="76" t="s">
        <v>171</v>
      </c>
      <c r="D167" s="5">
        <v>374.73</v>
      </c>
      <c r="E167" s="5">
        <v>331.46</v>
      </c>
      <c r="F167" s="13">
        <v>202.26</v>
      </c>
      <c r="G167" s="10">
        <f t="shared" si="59"/>
        <v>0.88</v>
      </c>
      <c r="H167" s="59">
        <f t="shared" si="60"/>
        <v>-0.12</v>
      </c>
      <c r="I167" s="3">
        <f t="shared" ref="I167:I230" si="74">ROUND(F167/E167*182.5,0)</f>
        <v>111</v>
      </c>
      <c r="J167" s="59">
        <f t="shared" si="61"/>
        <v>-0.3</v>
      </c>
      <c r="K167" s="83">
        <v>2681.1</v>
      </c>
      <c r="L167" s="120">
        <f t="shared" si="62"/>
        <v>8.1</v>
      </c>
      <c r="M167" s="59">
        <f t="shared" si="63"/>
        <v>0.27</v>
      </c>
      <c r="N167" s="128">
        <v>3</v>
      </c>
      <c r="O167" s="60">
        <f t="shared" si="64"/>
        <v>110</v>
      </c>
      <c r="P167" s="59">
        <f t="shared" si="65"/>
        <v>0.2</v>
      </c>
      <c r="Q167" s="65">
        <f t="shared" ref="Q167:Q230" si="75">H167+J167</f>
        <v>-0.42</v>
      </c>
      <c r="R167" s="65">
        <f t="shared" si="67"/>
        <v>0.47000000000000003</v>
      </c>
      <c r="S167" s="26">
        <f t="shared" si="68"/>
        <v>2</v>
      </c>
      <c r="T167" s="26">
        <f t="shared" si="73"/>
        <v>10</v>
      </c>
      <c r="U167" s="23">
        <f t="shared" si="69"/>
        <v>0</v>
      </c>
      <c r="V167" s="19">
        <f t="shared" si="70"/>
        <v>0</v>
      </c>
      <c r="W167" s="23">
        <f t="shared" si="71"/>
        <v>0</v>
      </c>
      <c r="X167" s="17" t="str">
        <f t="shared" si="72"/>
        <v>ВА</v>
      </c>
      <c r="Y167" s="1"/>
    </row>
    <row r="168" spans="2:25" ht="15" outlineLevel="2" x14ac:dyDescent="0.25">
      <c r="B168" s="2">
        <v>130</v>
      </c>
      <c r="C168" s="76" t="s">
        <v>172</v>
      </c>
      <c r="D168" s="5">
        <v>100.28</v>
      </c>
      <c r="E168" s="5">
        <v>95.25</v>
      </c>
      <c r="F168" s="13">
        <v>60.03</v>
      </c>
      <c r="G168" s="10">
        <f t="shared" ref="G168:G231" si="76">IF(E168&gt;0,ROUND((E168/D168),2),0)</f>
        <v>0.95</v>
      </c>
      <c r="H168" s="59">
        <f t="shared" ref="H168:H231" si="77">G168-$G$38</f>
        <v>-5.0000000000000044E-2</v>
      </c>
      <c r="I168" s="3">
        <f t="shared" si="74"/>
        <v>115</v>
      </c>
      <c r="J168" s="59">
        <f t="shared" ref="J168:J231" si="78">-(ROUND(I168/$I$38-100%,2))</f>
        <v>-0.35</v>
      </c>
      <c r="K168" s="83">
        <v>2330.4</v>
      </c>
      <c r="L168" s="120">
        <f t="shared" ref="L168:L231" si="79">ROUND(K168/E168,1)</f>
        <v>24.5</v>
      </c>
      <c r="M168" s="59">
        <f t="shared" ref="M168:M231" si="80">-ROUND(L168/$L$38-100%,2)</f>
        <v>-1.21</v>
      </c>
      <c r="N168" s="128">
        <v>2</v>
      </c>
      <c r="O168" s="60">
        <f t="shared" ref="O168:O231" si="81">ROUND((E168/N168),0)</f>
        <v>48</v>
      </c>
      <c r="P168" s="59">
        <f t="shared" ref="P168:P231" si="82">ROUND(O168/$O$38-100%,2)</f>
        <v>-0.48</v>
      </c>
      <c r="Q168" s="65">
        <f t="shared" si="75"/>
        <v>-0.4</v>
      </c>
      <c r="R168" s="65">
        <f t="shared" si="67"/>
        <v>-1.69</v>
      </c>
      <c r="S168" s="26">
        <f t="shared" si="68"/>
        <v>2</v>
      </c>
      <c r="T168" s="26">
        <f t="shared" si="73"/>
        <v>20</v>
      </c>
      <c r="U168" s="23">
        <f t="shared" si="69"/>
        <v>0</v>
      </c>
      <c r="V168" s="19">
        <f t="shared" si="70"/>
        <v>0</v>
      </c>
      <c r="W168" s="23" t="str">
        <f t="shared" si="71"/>
        <v>ВВ</v>
      </c>
      <c r="X168" s="17">
        <f t="shared" si="72"/>
        <v>0</v>
      </c>
      <c r="Y168" s="1"/>
    </row>
    <row r="169" spans="2:25" ht="15" outlineLevel="2" x14ac:dyDescent="0.25">
      <c r="B169" s="2">
        <v>131</v>
      </c>
      <c r="C169" s="76" t="s">
        <v>173</v>
      </c>
      <c r="D169" s="5">
        <v>605.78</v>
      </c>
      <c r="E169" s="5">
        <v>620.03</v>
      </c>
      <c r="F169" s="13">
        <v>467.75</v>
      </c>
      <c r="G169" s="10">
        <f t="shared" si="76"/>
        <v>1.02</v>
      </c>
      <c r="H169" s="59">
        <f t="shared" si="77"/>
        <v>2.0000000000000018E-2</v>
      </c>
      <c r="I169" s="3">
        <f t="shared" si="74"/>
        <v>138</v>
      </c>
      <c r="J169" s="59">
        <f t="shared" si="78"/>
        <v>-0.62</v>
      </c>
      <c r="K169" s="83">
        <v>6173.4</v>
      </c>
      <c r="L169" s="120">
        <f t="shared" si="79"/>
        <v>10</v>
      </c>
      <c r="M169" s="59">
        <f t="shared" si="80"/>
        <v>0.1</v>
      </c>
      <c r="N169" s="128">
        <v>9</v>
      </c>
      <c r="O169" s="60">
        <f t="shared" si="81"/>
        <v>69</v>
      </c>
      <c r="P169" s="59">
        <f t="shared" si="82"/>
        <v>-0.25</v>
      </c>
      <c r="Q169" s="65">
        <f t="shared" si="75"/>
        <v>-0.6</v>
      </c>
      <c r="R169" s="65">
        <f t="shared" si="67"/>
        <v>-0.15</v>
      </c>
      <c r="S169" s="26">
        <f t="shared" si="68"/>
        <v>2</v>
      </c>
      <c r="T169" s="26">
        <f t="shared" si="73"/>
        <v>20</v>
      </c>
      <c r="U169" s="23">
        <f t="shared" si="69"/>
        <v>0</v>
      </c>
      <c r="V169" s="19">
        <f t="shared" si="70"/>
        <v>0</v>
      </c>
      <c r="W169" s="23" t="str">
        <f t="shared" si="71"/>
        <v>ВВ</v>
      </c>
      <c r="X169" s="17">
        <f t="shared" si="72"/>
        <v>0</v>
      </c>
      <c r="Y169" s="1"/>
    </row>
    <row r="170" spans="2:25" ht="15" outlineLevel="2" x14ac:dyDescent="0.25">
      <c r="B170" s="2">
        <v>132</v>
      </c>
      <c r="C170" s="76" t="s">
        <v>174</v>
      </c>
      <c r="D170" s="5">
        <v>623.23</v>
      </c>
      <c r="E170" s="5">
        <v>599.17999999999995</v>
      </c>
      <c r="F170" s="13">
        <v>161.05000000000001</v>
      </c>
      <c r="G170" s="10">
        <f t="shared" si="76"/>
        <v>0.96</v>
      </c>
      <c r="H170" s="59">
        <f t="shared" si="77"/>
        <v>-4.0000000000000036E-2</v>
      </c>
      <c r="I170" s="3">
        <f t="shared" si="74"/>
        <v>49</v>
      </c>
      <c r="J170" s="59">
        <f t="shared" si="78"/>
        <v>0.42</v>
      </c>
      <c r="K170" s="83">
        <v>4975.8999999999996</v>
      </c>
      <c r="L170" s="120">
        <f t="shared" si="79"/>
        <v>8.3000000000000007</v>
      </c>
      <c r="M170" s="59">
        <f t="shared" si="80"/>
        <v>0.25</v>
      </c>
      <c r="N170" s="128">
        <v>6.9</v>
      </c>
      <c r="O170" s="60">
        <f t="shared" si="81"/>
        <v>87</v>
      </c>
      <c r="P170" s="59">
        <f t="shared" si="82"/>
        <v>-0.05</v>
      </c>
      <c r="Q170" s="65">
        <f t="shared" si="75"/>
        <v>0.37999999999999995</v>
      </c>
      <c r="R170" s="65">
        <f t="shared" si="67"/>
        <v>0.2</v>
      </c>
      <c r="S170" s="26">
        <f t="shared" si="68"/>
        <v>1</v>
      </c>
      <c r="T170" s="26">
        <f t="shared" si="73"/>
        <v>10</v>
      </c>
      <c r="U170" s="23">
        <f t="shared" si="69"/>
        <v>0</v>
      </c>
      <c r="V170" s="19" t="str">
        <f t="shared" si="70"/>
        <v>АА</v>
      </c>
      <c r="W170" s="23">
        <f t="shared" si="71"/>
        <v>0</v>
      </c>
      <c r="X170" s="17">
        <f t="shared" si="72"/>
        <v>0</v>
      </c>
      <c r="Y170" s="1"/>
    </row>
    <row r="171" spans="2:25" ht="15" outlineLevel="2" x14ac:dyDescent="0.25">
      <c r="B171" s="2">
        <v>133</v>
      </c>
      <c r="C171" s="76" t="s">
        <v>175</v>
      </c>
      <c r="D171" s="5">
        <v>234.85</v>
      </c>
      <c r="E171" s="5">
        <v>268.97000000000003</v>
      </c>
      <c r="F171" s="13">
        <v>208.88</v>
      </c>
      <c r="G171" s="10">
        <f t="shared" si="76"/>
        <v>1.1499999999999999</v>
      </c>
      <c r="H171" s="59">
        <f t="shared" si="77"/>
        <v>0.14999999999999991</v>
      </c>
      <c r="I171" s="3">
        <f t="shared" si="74"/>
        <v>142</v>
      </c>
      <c r="J171" s="59">
        <f t="shared" si="78"/>
        <v>-0.67</v>
      </c>
      <c r="K171" s="83">
        <v>3823.1</v>
      </c>
      <c r="L171" s="120">
        <f t="shared" si="79"/>
        <v>14.2</v>
      </c>
      <c r="M171" s="59">
        <f t="shared" si="80"/>
        <v>-0.28000000000000003</v>
      </c>
      <c r="N171" s="128">
        <v>3</v>
      </c>
      <c r="O171" s="60">
        <f t="shared" si="81"/>
        <v>90</v>
      </c>
      <c r="P171" s="59">
        <f t="shared" si="82"/>
        <v>-0.02</v>
      </c>
      <c r="Q171" s="65">
        <f t="shared" si="75"/>
        <v>-0.52000000000000013</v>
      </c>
      <c r="R171" s="65">
        <f t="shared" si="67"/>
        <v>-0.30000000000000004</v>
      </c>
      <c r="S171" s="26">
        <f t="shared" si="68"/>
        <v>2</v>
      </c>
      <c r="T171" s="26">
        <f t="shared" si="73"/>
        <v>20</v>
      </c>
      <c r="U171" s="23">
        <f t="shared" si="69"/>
        <v>0</v>
      </c>
      <c r="V171" s="19">
        <f t="shared" si="70"/>
        <v>0</v>
      </c>
      <c r="W171" s="23" t="str">
        <f t="shared" si="71"/>
        <v>ВВ</v>
      </c>
      <c r="X171" s="17">
        <f t="shared" si="72"/>
        <v>0</v>
      </c>
      <c r="Y171" s="1"/>
    </row>
    <row r="172" spans="2:25" ht="15" outlineLevel="2" x14ac:dyDescent="0.25">
      <c r="B172" s="2">
        <v>134</v>
      </c>
      <c r="C172" s="76" t="s">
        <v>176</v>
      </c>
      <c r="D172" s="5">
        <v>187.22</v>
      </c>
      <c r="E172" s="5">
        <v>196.67</v>
      </c>
      <c r="F172" s="13">
        <v>222.55</v>
      </c>
      <c r="G172" s="10">
        <f t="shared" si="76"/>
        <v>1.05</v>
      </c>
      <c r="H172" s="59">
        <f t="shared" si="77"/>
        <v>5.0000000000000044E-2</v>
      </c>
      <c r="I172" s="3">
        <f t="shared" si="74"/>
        <v>207</v>
      </c>
      <c r="J172" s="59">
        <f t="shared" si="78"/>
        <v>-1.43</v>
      </c>
      <c r="K172" s="83">
        <v>2355.1999999999998</v>
      </c>
      <c r="L172" s="120">
        <f t="shared" si="79"/>
        <v>12</v>
      </c>
      <c r="M172" s="59">
        <f t="shared" si="80"/>
        <v>-0.08</v>
      </c>
      <c r="N172" s="128">
        <v>2</v>
      </c>
      <c r="O172" s="60">
        <f t="shared" si="81"/>
        <v>98</v>
      </c>
      <c r="P172" s="59">
        <f t="shared" si="82"/>
        <v>7.0000000000000007E-2</v>
      </c>
      <c r="Q172" s="65">
        <f t="shared" si="75"/>
        <v>-1.38</v>
      </c>
      <c r="R172" s="65">
        <f t="shared" si="67"/>
        <v>-9.999999999999995E-3</v>
      </c>
      <c r="S172" s="26">
        <f t="shared" si="68"/>
        <v>2</v>
      </c>
      <c r="T172" s="26">
        <f t="shared" si="73"/>
        <v>20</v>
      </c>
      <c r="U172" s="23">
        <f t="shared" si="69"/>
        <v>0</v>
      </c>
      <c r="V172" s="19">
        <f t="shared" si="70"/>
        <v>0</v>
      </c>
      <c r="W172" s="23" t="str">
        <f t="shared" si="71"/>
        <v>ВВ</v>
      </c>
      <c r="X172" s="17">
        <f t="shared" si="72"/>
        <v>0</v>
      </c>
      <c r="Y172" s="1"/>
    </row>
    <row r="173" spans="2:25" ht="15" outlineLevel="2" x14ac:dyDescent="0.25">
      <c r="B173" s="2">
        <v>135</v>
      </c>
      <c r="C173" s="76" t="s">
        <v>177</v>
      </c>
      <c r="D173" s="5">
        <v>320.06</v>
      </c>
      <c r="E173" s="5">
        <v>258</v>
      </c>
      <c r="F173" s="13">
        <v>219.06</v>
      </c>
      <c r="G173" s="10">
        <f t="shared" si="76"/>
        <v>0.81</v>
      </c>
      <c r="H173" s="59">
        <f t="shared" si="77"/>
        <v>-0.18999999999999995</v>
      </c>
      <c r="I173" s="3">
        <f t="shared" si="74"/>
        <v>155</v>
      </c>
      <c r="J173" s="59">
        <f t="shared" si="78"/>
        <v>-0.82</v>
      </c>
      <c r="K173" s="83">
        <v>2317</v>
      </c>
      <c r="L173" s="120">
        <f t="shared" si="79"/>
        <v>9</v>
      </c>
      <c r="M173" s="59">
        <f t="shared" si="80"/>
        <v>0.19</v>
      </c>
      <c r="N173" s="128">
        <v>2</v>
      </c>
      <c r="O173" s="60">
        <f t="shared" si="81"/>
        <v>129</v>
      </c>
      <c r="P173" s="59">
        <f t="shared" si="82"/>
        <v>0.41</v>
      </c>
      <c r="Q173" s="65">
        <f t="shared" si="75"/>
        <v>-1.0099999999999998</v>
      </c>
      <c r="R173" s="65">
        <f t="shared" si="67"/>
        <v>0.6</v>
      </c>
      <c r="S173" s="26">
        <f t="shared" si="68"/>
        <v>2</v>
      </c>
      <c r="T173" s="26">
        <f t="shared" si="73"/>
        <v>10</v>
      </c>
      <c r="U173" s="23">
        <f t="shared" si="69"/>
        <v>0</v>
      </c>
      <c r="V173" s="19">
        <f t="shared" si="70"/>
        <v>0</v>
      </c>
      <c r="W173" s="23">
        <f t="shared" si="71"/>
        <v>0</v>
      </c>
      <c r="X173" s="17" t="str">
        <f t="shared" si="72"/>
        <v>ВА</v>
      </c>
      <c r="Y173" s="1"/>
    </row>
    <row r="174" spans="2:25" ht="15" outlineLevel="2" x14ac:dyDescent="0.25">
      <c r="B174" s="2">
        <v>136</v>
      </c>
      <c r="C174" s="76" t="s">
        <v>178</v>
      </c>
      <c r="D174" s="5">
        <v>175.25</v>
      </c>
      <c r="E174" s="5">
        <v>124.59</v>
      </c>
      <c r="F174" s="13">
        <v>175.66</v>
      </c>
      <c r="G174" s="10">
        <f t="shared" si="76"/>
        <v>0.71</v>
      </c>
      <c r="H174" s="59">
        <f t="shared" si="77"/>
        <v>-0.29000000000000004</v>
      </c>
      <c r="I174" s="3">
        <f t="shared" si="74"/>
        <v>257</v>
      </c>
      <c r="J174" s="59">
        <f t="shared" si="78"/>
        <v>-2.02</v>
      </c>
      <c r="K174" s="83">
        <v>1832.1</v>
      </c>
      <c r="L174" s="120">
        <f t="shared" si="79"/>
        <v>14.7</v>
      </c>
      <c r="M174" s="59">
        <f t="shared" si="80"/>
        <v>-0.32</v>
      </c>
      <c r="N174" s="128">
        <v>1</v>
      </c>
      <c r="O174" s="60">
        <f t="shared" si="81"/>
        <v>125</v>
      </c>
      <c r="P174" s="59">
        <f t="shared" si="82"/>
        <v>0.37</v>
      </c>
      <c r="Q174" s="65">
        <f t="shared" si="75"/>
        <v>-2.31</v>
      </c>
      <c r="R174" s="65">
        <f t="shared" si="67"/>
        <v>4.9999999999999989E-2</v>
      </c>
      <c r="S174" s="26">
        <f t="shared" si="68"/>
        <v>2</v>
      </c>
      <c r="T174" s="26">
        <f t="shared" si="73"/>
        <v>10</v>
      </c>
      <c r="U174" s="23">
        <f t="shared" si="69"/>
        <v>0</v>
      </c>
      <c r="V174" s="19">
        <f t="shared" si="70"/>
        <v>0</v>
      </c>
      <c r="W174" s="23">
        <f t="shared" si="71"/>
        <v>0</v>
      </c>
      <c r="X174" s="17" t="str">
        <f t="shared" si="72"/>
        <v>ВА</v>
      </c>
      <c r="Y174" s="1"/>
    </row>
    <row r="175" spans="2:25" ht="15" outlineLevel="2" x14ac:dyDescent="0.25">
      <c r="B175" s="2">
        <v>137</v>
      </c>
      <c r="C175" s="76" t="s">
        <v>179</v>
      </c>
      <c r="D175" s="5">
        <v>186.21</v>
      </c>
      <c r="E175" s="5">
        <v>165.06</v>
      </c>
      <c r="F175" s="13">
        <v>93.15</v>
      </c>
      <c r="G175" s="10">
        <f t="shared" si="76"/>
        <v>0.89</v>
      </c>
      <c r="H175" s="59">
        <f t="shared" si="77"/>
        <v>-0.10999999999999999</v>
      </c>
      <c r="I175" s="3">
        <f t="shared" si="74"/>
        <v>103</v>
      </c>
      <c r="J175" s="59">
        <f t="shared" si="78"/>
        <v>-0.21</v>
      </c>
      <c r="K175" s="83">
        <v>2477.3000000000002</v>
      </c>
      <c r="L175" s="120">
        <f t="shared" si="79"/>
        <v>15</v>
      </c>
      <c r="M175" s="59">
        <f t="shared" si="80"/>
        <v>-0.35</v>
      </c>
      <c r="N175" s="128">
        <v>2.6</v>
      </c>
      <c r="O175" s="60">
        <f t="shared" si="81"/>
        <v>63</v>
      </c>
      <c r="P175" s="59">
        <f t="shared" si="82"/>
        <v>-0.31</v>
      </c>
      <c r="Q175" s="65">
        <f t="shared" si="75"/>
        <v>-0.31999999999999995</v>
      </c>
      <c r="R175" s="65">
        <f t="shared" si="67"/>
        <v>-0.65999999999999992</v>
      </c>
      <c r="S175" s="26">
        <f t="shared" si="68"/>
        <v>2</v>
      </c>
      <c r="T175" s="26">
        <f t="shared" si="73"/>
        <v>20</v>
      </c>
      <c r="U175" s="23">
        <f t="shared" si="69"/>
        <v>0</v>
      </c>
      <c r="V175" s="19">
        <f t="shared" si="70"/>
        <v>0</v>
      </c>
      <c r="W175" s="23" t="str">
        <f t="shared" si="71"/>
        <v>ВВ</v>
      </c>
      <c r="X175" s="17">
        <f t="shared" si="72"/>
        <v>0</v>
      </c>
      <c r="Y175" s="1"/>
    </row>
    <row r="176" spans="2:25" ht="15" outlineLevel="2" x14ac:dyDescent="0.25">
      <c r="B176" s="2">
        <v>138</v>
      </c>
      <c r="C176" s="76" t="s">
        <v>180</v>
      </c>
      <c r="D176" s="5">
        <v>155.07</v>
      </c>
      <c r="E176" s="5">
        <v>136.19999999999999</v>
      </c>
      <c r="F176" s="13">
        <v>89.88</v>
      </c>
      <c r="G176" s="10">
        <f t="shared" si="76"/>
        <v>0.88</v>
      </c>
      <c r="H176" s="59">
        <f t="shared" si="77"/>
        <v>-0.12</v>
      </c>
      <c r="I176" s="3">
        <f t="shared" si="74"/>
        <v>120</v>
      </c>
      <c r="J176" s="59">
        <f t="shared" si="78"/>
        <v>-0.41</v>
      </c>
      <c r="K176" s="83">
        <v>2346.1999999999998</v>
      </c>
      <c r="L176" s="120">
        <f t="shared" si="79"/>
        <v>17.2</v>
      </c>
      <c r="M176" s="59">
        <f t="shared" si="80"/>
        <v>-0.55000000000000004</v>
      </c>
      <c r="N176" s="128">
        <v>1</v>
      </c>
      <c r="O176" s="60">
        <f t="shared" si="81"/>
        <v>136</v>
      </c>
      <c r="P176" s="59">
        <f t="shared" si="82"/>
        <v>0.49</v>
      </c>
      <c r="Q176" s="65">
        <f t="shared" si="75"/>
        <v>-0.53</v>
      </c>
      <c r="R176" s="65">
        <f t="shared" si="67"/>
        <v>-6.0000000000000053E-2</v>
      </c>
      <c r="S176" s="26">
        <f t="shared" si="68"/>
        <v>2</v>
      </c>
      <c r="T176" s="26">
        <f t="shared" si="73"/>
        <v>20</v>
      </c>
      <c r="U176" s="23">
        <f t="shared" si="69"/>
        <v>0</v>
      </c>
      <c r="V176" s="19">
        <f t="shared" si="70"/>
        <v>0</v>
      </c>
      <c r="W176" s="23" t="str">
        <f t="shared" si="71"/>
        <v>ВВ</v>
      </c>
      <c r="X176" s="17">
        <f t="shared" si="72"/>
        <v>0</v>
      </c>
      <c r="Y176" s="1"/>
    </row>
    <row r="177" spans="2:26" ht="15" outlineLevel="2" x14ac:dyDescent="0.25">
      <c r="B177" s="2">
        <v>139</v>
      </c>
      <c r="C177" s="76" t="s">
        <v>181</v>
      </c>
      <c r="D177" s="5">
        <v>263.48</v>
      </c>
      <c r="E177" s="5">
        <v>210.4</v>
      </c>
      <c r="F177" s="13">
        <v>313.08</v>
      </c>
      <c r="G177" s="10">
        <f t="shared" si="76"/>
        <v>0.8</v>
      </c>
      <c r="H177" s="59">
        <f t="shared" si="77"/>
        <v>-0.19999999999999996</v>
      </c>
      <c r="I177" s="3">
        <f t="shared" si="74"/>
        <v>272</v>
      </c>
      <c r="J177" s="59">
        <f t="shared" si="78"/>
        <v>-2.2000000000000002</v>
      </c>
      <c r="K177" s="83">
        <v>2701.7</v>
      </c>
      <c r="L177" s="120">
        <f t="shared" si="79"/>
        <v>12.8</v>
      </c>
      <c r="M177" s="59">
        <f t="shared" si="80"/>
        <v>-0.15</v>
      </c>
      <c r="N177" s="128">
        <v>2</v>
      </c>
      <c r="O177" s="60">
        <f t="shared" si="81"/>
        <v>105</v>
      </c>
      <c r="P177" s="59">
        <f t="shared" si="82"/>
        <v>0.15</v>
      </c>
      <c r="Q177" s="65">
        <f t="shared" si="75"/>
        <v>-2.4000000000000004</v>
      </c>
      <c r="R177" s="65">
        <f t="shared" si="67"/>
        <v>0</v>
      </c>
      <c r="S177" s="26">
        <f t="shared" si="68"/>
        <v>2</v>
      </c>
      <c r="T177" s="26">
        <f t="shared" si="73"/>
        <v>10</v>
      </c>
      <c r="U177" s="23">
        <f t="shared" si="69"/>
        <v>0</v>
      </c>
      <c r="V177" s="19">
        <f t="shared" si="70"/>
        <v>0</v>
      </c>
      <c r="W177" s="23">
        <f t="shared" si="71"/>
        <v>0</v>
      </c>
      <c r="X177" s="17" t="str">
        <f t="shared" si="72"/>
        <v>ВА</v>
      </c>
      <c r="Y177" s="1"/>
    </row>
    <row r="178" spans="2:26" ht="15" outlineLevel="2" x14ac:dyDescent="0.25">
      <c r="B178" s="2">
        <v>140</v>
      </c>
      <c r="C178" s="76" t="s">
        <v>182</v>
      </c>
      <c r="D178" s="5">
        <v>268.20999999999998</v>
      </c>
      <c r="E178" s="5">
        <v>186.62</v>
      </c>
      <c r="F178" s="13">
        <v>387.58</v>
      </c>
      <c r="G178" s="10">
        <f t="shared" si="76"/>
        <v>0.7</v>
      </c>
      <c r="H178" s="59">
        <f t="shared" si="77"/>
        <v>-0.30000000000000004</v>
      </c>
      <c r="I178" s="3">
        <f t="shared" si="74"/>
        <v>379</v>
      </c>
      <c r="J178" s="59">
        <f t="shared" si="78"/>
        <v>-3.45</v>
      </c>
      <c r="K178" s="83">
        <v>1793.5</v>
      </c>
      <c r="L178" s="120">
        <f t="shared" si="79"/>
        <v>9.6</v>
      </c>
      <c r="M178" s="59">
        <f t="shared" si="80"/>
        <v>0.14000000000000001</v>
      </c>
      <c r="N178" s="128">
        <v>2</v>
      </c>
      <c r="O178" s="60">
        <f t="shared" si="81"/>
        <v>93</v>
      </c>
      <c r="P178" s="59">
        <f t="shared" si="82"/>
        <v>0.02</v>
      </c>
      <c r="Q178" s="65">
        <f t="shared" si="75"/>
        <v>-3.75</v>
      </c>
      <c r="R178" s="65">
        <f t="shared" si="67"/>
        <v>0.16</v>
      </c>
      <c r="S178" s="26">
        <f t="shared" si="68"/>
        <v>2</v>
      </c>
      <c r="T178" s="26">
        <f t="shared" si="73"/>
        <v>10</v>
      </c>
      <c r="U178" s="23">
        <f t="shared" si="69"/>
        <v>0</v>
      </c>
      <c r="V178" s="19">
        <f t="shared" si="70"/>
        <v>0</v>
      </c>
      <c r="W178" s="23">
        <f t="shared" si="71"/>
        <v>0</v>
      </c>
      <c r="X178" s="17" t="str">
        <f t="shared" si="72"/>
        <v>ВА</v>
      </c>
      <c r="Y178" s="1"/>
    </row>
    <row r="179" spans="2:26" ht="15" outlineLevel="2" x14ac:dyDescent="0.25">
      <c r="B179" s="2">
        <v>141</v>
      </c>
      <c r="C179" s="76" t="s">
        <v>183</v>
      </c>
      <c r="D179" s="5">
        <v>414.36</v>
      </c>
      <c r="E179" s="5">
        <v>348.74</v>
      </c>
      <c r="F179" s="13">
        <v>220.62</v>
      </c>
      <c r="G179" s="10">
        <f t="shared" si="76"/>
        <v>0.84</v>
      </c>
      <c r="H179" s="59">
        <f t="shared" si="77"/>
        <v>-0.16000000000000003</v>
      </c>
      <c r="I179" s="3">
        <f t="shared" si="74"/>
        <v>115</v>
      </c>
      <c r="J179" s="59">
        <f t="shared" si="78"/>
        <v>-0.35</v>
      </c>
      <c r="K179" s="83">
        <v>2507.3000000000002</v>
      </c>
      <c r="L179" s="120">
        <f t="shared" si="79"/>
        <v>7.2</v>
      </c>
      <c r="M179" s="59">
        <f t="shared" si="80"/>
        <v>0.35</v>
      </c>
      <c r="N179" s="128">
        <v>4</v>
      </c>
      <c r="O179" s="60">
        <f t="shared" si="81"/>
        <v>87</v>
      </c>
      <c r="P179" s="59">
        <f t="shared" si="82"/>
        <v>-0.05</v>
      </c>
      <c r="Q179" s="65">
        <f t="shared" si="75"/>
        <v>-0.51</v>
      </c>
      <c r="R179" s="65">
        <f t="shared" si="67"/>
        <v>0.3</v>
      </c>
      <c r="S179" s="26">
        <f t="shared" si="68"/>
        <v>2</v>
      </c>
      <c r="T179" s="26">
        <f t="shared" si="73"/>
        <v>10</v>
      </c>
      <c r="U179" s="23">
        <f t="shared" si="69"/>
        <v>0</v>
      </c>
      <c r="V179" s="19">
        <f t="shared" si="70"/>
        <v>0</v>
      </c>
      <c r="W179" s="23">
        <f t="shared" si="71"/>
        <v>0</v>
      </c>
      <c r="X179" s="17" t="str">
        <f t="shared" si="72"/>
        <v>ВА</v>
      </c>
      <c r="Y179" s="1"/>
      <c r="Z179" s="181"/>
    </row>
    <row r="180" spans="2:26" ht="15" outlineLevel="2" x14ac:dyDescent="0.25">
      <c r="B180" s="2">
        <v>142</v>
      </c>
      <c r="C180" s="76" t="s">
        <v>184</v>
      </c>
      <c r="D180" s="5">
        <v>259.13</v>
      </c>
      <c r="E180" s="5">
        <v>228.67</v>
      </c>
      <c r="F180" s="13">
        <v>128.46</v>
      </c>
      <c r="G180" s="10">
        <f t="shared" si="76"/>
        <v>0.88</v>
      </c>
      <c r="H180" s="59">
        <f t="shared" si="77"/>
        <v>-0.12</v>
      </c>
      <c r="I180" s="3">
        <f t="shared" si="74"/>
        <v>103</v>
      </c>
      <c r="J180" s="59">
        <f t="shared" si="78"/>
        <v>-0.21</v>
      </c>
      <c r="K180" s="83">
        <v>3635.5</v>
      </c>
      <c r="L180" s="120">
        <f t="shared" si="79"/>
        <v>15.9</v>
      </c>
      <c r="M180" s="59">
        <f t="shared" si="80"/>
        <v>-0.43</v>
      </c>
      <c r="N180" s="128">
        <v>2</v>
      </c>
      <c r="O180" s="60">
        <f t="shared" si="81"/>
        <v>114</v>
      </c>
      <c r="P180" s="59">
        <f t="shared" si="82"/>
        <v>0.25</v>
      </c>
      <c r="Q180" s="65">
        <f t="shared" si="75"/>
        <v>-0.32999999999999996</v>
      </c>
      <c r="R180" s="65">
        <f t="shared" si="67"/>
        <v>-0.18</v>
      </c>
      <c r="S180" s="26">
        <f t="shared" si="68"/>
        <v>2</v>
      </c>
      <c r="T180" s="26">
        <f t="shared" si="73"/>
        <v>20</v>
      </c>
      <c r="U180" s="23">
        <f t="shared" si="69"/>
        <v>0</v>
      </c>
      <c r="V180" s="19">
        <f t="shared" si="70"/>
        <v>0</v>
      </c>
      <c r="W180" s="23" t="str">
        <f t="shared" si="71"/>
        <v>ВВ</v>
      </c>
      <c r="X180" s="17">
        <f t="shared" si="72"/>
        <v>0</v>
      </c>
      <c r="Y180" s="1"/>
    </row>
    <row r="181" spans="2:26" ht="15" outlineLevel="2" x14ac:dyDescent="0.25">
      <c r="B181" s="2">
        <v>143</v>
      </c>
      <c r="C181" s="76" t="s">
        <v>185</v>
      </c>
      <c r="D181" s="5">
        <v>597.92999999999995</v>
      </c>
      <c r="E181" s="5">
        <v>556.25</v>
      </c>
      <c r="F181" s="13">
        <v>344.69</v>
      </c>
      <c r="G181" s="10">
        <f t="shared" si="76"/>
        <v>0.93</v>
      </c>
      <c r="H181" s="59">
        <f t="shared" si="77"/>
        <v>-6.9999999999999951E-2</v>
      </c>
      <c r="I181" s="3">
        <f t="shared" si="74"/>
        <v>113</v>
      </c>
      <c r="J181" s="59">
        <f t="shared" si="78"/>
        <v>-0.33</v>
      </c>
      <c r="K181" s="83">
        <v>4526.3999999999996</v>
      </c>
      <c r="L181" s="120">
        <f t="shared" si="79"/>
        <v>8.1</v>
      </c>
      <c r="M181" s="59">
        <f t="shared" si="80"/>
        <v>0.27</v>
      </c>
      <c r="N181" s="128">
        <v>6</v>
      </c>
      <c r="O181" s="60">
        <f t="shared" si="81"/>
        <v>93</v>
      </c>
      <c r="P181" s="59">
        <f t="shared" si="82"/>
        <v>0.02</v>
      </c>
      <c r="Q181" s="65">
        <f t="shared" si="75"/>
        <v>-0.39999999999999997</v>
      </c>
      <c r="R181" s="65">
        <f t="shared" si="67"/>
        <v>0.29000000000000004</v>
      </c>
      <c r="S181" s="26">
        <f t="shared" si="68"/>
        <v>2</v>
      </c>
      <c r="T181" s="26">
        <f t="shared" si="73"/>
        <v>10</v>
      </c>
      <c r="U181" s="23">
        <f t="shared" si="69"/>
        <v>0</v>
      </c>
      <c r="V181" s="19">
        <f t="shared" si="70"/>
        <v>0</v>
      </c>
      <c r="W181" s="23">
        <f t="shared" si="71"/>
        <v>0</v>
      </c>
      <c r="X181" s="17" t="str">
        <f t="shared" si="72"/>
        <v>ВА</v>
      </c>
      <c r="Y181" s="1"/>
    </row>
    <row r="182" spans="2:26" ht="15" outlineLevel="2" x14ac:dyDescent="0.25">
      <c r="B182" s="2">
        <v>144</v>
      </c>
      <c r="C182" s="76" t="s">
        <v>186</v>
      </c>
      <c r="D182" s="5">
        <v>143.03</v>
      </c>
      <c r="E182" s="5">
        <v>114.8</v>
      </c>
      <c r="F182" s="13">
        <v>80.23</v>
      </c>
      <c r="G182" s="10">
        <f t="shared" si="76"/>
        <v>0.8</v>
      </c>
      <c r="H182" s="59">
        <f t="shared" si="77"/>
        <v>-0.19999999999999996</v>
      </c>
      <c r="I182" s="3">
        <f t="shared" si="74"/>
        <v>128</v>
      </c>
      <c r="J182" s="59">
        <f t="shared" si="78"/>
        <v>-0.5</v>
      </c>
      <c r="K182" s="83">
        <v>2617.5</v>
      </c>
      <c r="L182" s="120">
        <f t="shared" si="79"/>
        <v>22.8</v>
      </c>
      <c r="M182" s="59">
        <f t="shared" si="80"/>
        <v>-1.05</v>
      </c>
      <c r="N182" s="128">
        <v>3</v>
      </c>
      <c r="O182" s="60">
        <f t="shared" si="81"/>
        <v>38</v>
      </c>
      <c r="P182" s="59">
        <f t="shared" si="82"/>
        <v>-0.57999999999999996</v>
      </c>
      <c r="Q182" s="65">
        <f t="shared" si="75"/>
        <v>-0.7</v>
      </c>
      <c r="R182" s="65">
        <f t="shared" si="67"/>
        <v>-1.63</v>
      </c>
      <c r="S182" s="26">
        <f t="shared" si="68"/>
        <v>2</v>
      </c>
      <c r="T182" s="26">
        <f t="shared" si="73"/>
        <v>20</v>
      </c>
      <c r="U182" s="23">
        <f t="shared" si="69"/>
        <v>0</v>
      </c>
      <c r="V182" s="19">
        <f t="shared" si="70"/>
        <v>0</v>
      </c>
      <c r="W182" s="23" t="str">
        <f t="shared" si="71"/>
        <v>ВВ</v>
      </c>
      <c r="X182" s="17">
        <f t="shared" si="72"/>
        <v>0</v>
      </c>
      <c r="Y182" s="1"/>
    </row>
    <row r="183" spans="2:26" ht="15" outlineLevel="2" x14ac:dyDescent="0.25">
      <c r="B183" s="2">
        <v>145</v>
      </c>
      <c r="C183" s="76" t="s">
        <v>187</v>
      </c>
      <c r="D183" s="5">
        <v>524.48</v>
      </c>
      <c r="E183" s="5">
        <v>451.06</v>
      </c>
      <c r="F183" s="13">
        <v>177.42</v>
      </c>
      <c r="G183" s="10">
        <f t="shared" si="76"/>
        <v>0.86</v>
      </c>
      <c r="H183" s="59">
        <f t="shared" si="77"/>
        <v>-0.14000000000000001</v>
      </c>
      <c r="I183" s="3">
        <f t="shared" si="74"/>
        <v>72</v>
      </c>
      <c r="J183" s="59">
        <f t="shared" si="78"/>
        <v>0.15</v>
      </c>
      <c r="K183" s="83">
        <v>3633.3</v>
      </c>
      <c r="L183" s="120">
        <f t="shared" si="79"/>
        <v>8.1</v>
      </c>
      <c r="M183" s="59">
        <f t="shared" si="80"/>
        <v>0.27</v>
      </c>
      <c r="N183" s="128">
        <v>4</v>
      </c>
      <c r="O183" s="60">
        <f t="shared" si="81"/>
        <v>113</v>
      </c>
      <c r="P183" s="59">
        <f t="shared" si="82"/>
        <v>0.23</v>
      </c>
      <c r="Q183" s="65">
        <f t="shared" si="75"/>
        <v>9.9999999999999811E-3</v>
      </c>
      <c r="R183" s="65">
        <f t="shared" ref="R183:R246" si="83">M183+P183</f>
        <v>0.5</v>
      </c>
      <c r="S183" s="26">
        <f t="shared" si="68"/>
        <v>1</v>
      </c>
      <c r="T183" s="26">
        <f t="shared" si="73"/>
        <v>10</v>
      </c>
      <c r="U183" s="23">
        <f t="shared" si="69"/>
        <v>0</v>
      </c>
      <c r="V183" s="19" t="str">
        <f t="shared" si="70"/>
        <v>АА</v>
      </c>
      <c r="W183" s="23">
        <f t="shared" si="71"/>
        <v>0</v>
      </c>
      <c r="X183" s="17">
        <f t="shared" si="72"/>
        <v>0</v>
      </c>
      <c r="Y183" s="1"/>
    </row>
    <row r="184" spans="2:26" ht="15" outlineLevel="2" x14ac:dyDescent="0.25">
      <c r="B184" s="2">
        <v>146</v>
      </c>
      <c r="C184" s="76" t="s">
        <v>188</v>
      </c>
      <c r="D184" s="5">
        <v>202.78</v>
      </c>
      <c r="E184" s="5">
        <v>159.52000000000001</v>
      </c>
      <c r="F184" s="13">
        <v>107.27</v>
      </c>
      <c r="G184" s="10">
        <f t="shared" si="76"/>
        <v>0.79</v>
      </c>
      <c r="H184" s="59">
        <f t="shared" si="77"/>
        <v>-0.20999999999999996</v>
      </c>
      <c r="I184" s="3">
        <f t="shared" si="74"/>
        <v>123</v>
      </c>
      <c r="J184" s="59">
        <f t="shared" si="78"/>
        <v>-0.45</v>
      </c>
      <c r="K184" s="83">
        <v>3422.9</v>
      </c>
      <c r="L184" s="120">
        <f t="shared" si="79"/>
        <v>21.5</v>
      </c>
      <c r="M184" s="59">
        <f t="shared" si="80"/>
        <v>-0.94</v>
      </c>
      <c r="N184" s="128">
        <v>3</v>
      </c>
      <c r="O184" s="60">
        <f t="shared" si="81"/>
        <v>53</v>
      </c>
      <c r="P184" s="59">
        <f t="shared" si="82"/>
        <v>-0.42</v>
      </c>
      <c r="Q184" s="65">
        <f t="shared" si="75"/>
        <v>-0.65999999999999992</v>
      </c>
      <c r="R184" s="65">
        <f t="shared" si="83"/>
        <v>-1.3599999999999999</v>
      </c>
      <c r="S184" s="26">
        <f t="shared" si="68"/>
        <v>2</v>
      </c>
      <c r="T184" s="26">
        <f t="shared" si="73"/>
        <v>20</v>
      </c>
      <c r="U184" s="23">
        <f t="shared" si="69"/>
        <v>0</v>
      </c>
      <c r="V184" s="19">
        <f t="shared" si="70"/>
        <v>0</v>
      </c>
      <c r="W184" s="23" t="str">
        <f t="shared" si="71"/>
        <v>ВВ</v>
      </c>
      <c r="X184" s="17">
        <f t="shared" si="72"/>
        <v>0</v>
      </c>
      <c r="Y184" s="1"/>
    </row>
    <row r="185" spans="2:26" ht="15" outlineLevel="2" x14ac:dyDescent="0.25">
      <c r="B185" s="2">
        <v>147</v>
      </c>
      <c r="C185" s="76" t="s">
        <v>189</v>
      </c>
      <c r="D185" s="5">
        <v>1109.3499999999999</v>
      </c>
      <c r="E185" s="5">
        <v>1021.6</v>
      </c>
      <c r="F185" s="13">
        <v>560.75</v>
      </c>
      <c r="G185" s="10">
        <f t="shared" si="76"/>
        <v>0.92</v>
      </c>
      <c r="H185" s="59">
        <f t="shared" si="77"/>
        <v>-7.999999999999996E-2</v>
      </c>
      <c r="I185" s="3">
        <f t="shared" si="74"/>
        <v>100</v>
      </c>
      <c r="J185" s="59">
        <f t="shared" si="78"/>
        <v>-0.18</v>
      </c>
      <c r="K185" s="83">
        <v>11286.4</v>
      </c>
      <c r="L185" s="120">
        <f t="shared" si="79"/>
        <v>11</v>
      </c>
      <c r="M185" s="59">
        <f t="shared" si="80"/>
        <v>0.01</v>
      </c>
      <c r="N185" s="128">
        <v>15</v>
      </c>
      <c r="O185" s="60">
        <f t="shared" si="81"/>
        <v>68</v>
      </c>
      <c r="P185" s="59">
        <f t="shared" si="82"/>
        <v>-0.26</v>
      </c>
      <c r="Q185" s="65">
        <f t="shared" si="75"/>
        <v>-0.25999999999999995</v>
      </c>
      <c r="R185" s="65">
        <f t="shared" si="83"/>
        <v>-0.25</v>
      </c>
      <c r="S185" s="26">
        <f t="shared" si="68"/>
        <v>2</v>
      </c>
      <c r="T185" s="26">
        <f t="shared" si="73"/>
        <v>20</v>
      </c>
      <c r="U185" s="23">
        <f t="shared" si="69"/>
        <v>0</v>
      </c>
      <c r="V185" s="19">
        <f t="shared" si="70"/>
        <v>0</v>
      </c>
      <c r="W185" s="23" t="str">
        <f t="shared" si="71"/>
        <v>ВВ</v>
      </c>
      <c r="X185" s="17">
        <f t="shared" si="72"/>
        <v>0</v>
      </c>
      <c r="Y185" s="1"/>
    </row>
    <row r="186" spans="2:26" ht="15" outlineLevel="2" x14ac:dyDescent="0.25">
      <c r="B186" s="2">
        <v>148</v>
      </c>
      <c r="C186" s="76" t="s">
        <v>190</v>
      </c>
      <c r="D186" s="5">
        <v>291.77999999999997</v>
      </c>
      <c r="E186" s="5">
        <v>263.08</v>
      </c>
      <c r="F186" s="13">
        <v>101.69</v>
      </c>
      <c r="G186" s="10">
        <f t="shared" si="76"/>
        <v>0.9</v>
      </c>
      <c r="H186" s="59">
        <f t="shared" si="77"/>
        <v>-9.9999999999999978E-2</v>
      </c>
      <c r="I186" s="3">
        <f t="shared" si="74"/>
        <v>71</v>
      </c>
      <c r="J186" s="59">
        <f t="shared" si="78"/>
        <v>0.17</v>
      </c>
      <c r="K186" s="83">
        <v>3107.5</v>
      </c>
      <c r="L186" s="120">
        <f t="shared" si="79"/>
        <v>11.8</v>
      </c>
      <c r="M186" s="59">
        <f t="shared" si="80"/>
        <v>-0.06</v>
      </c>
      <c r="N186" s="128">
        <v>3</v>
      </c>
      <c r="O186" s="60">
        <f t="shared" si="81"/>
        <v>88</v>
      </c>
      <c r="P186" s="59">
        <f t="shared" si="82"/>
        <v>-0.04</v>
      </c>
      <c r="Q186" s="65">
        <f t="shared" si="75"/>
        <v>7.0000000000000034E-2</v>
      </c>
      <c r="R186" s="65">
        <f t="shared" si="83"/>
        <v>-0.1</v>
      </c>
      <c r="S186" s="26">
        <f t="shared" si="68"/>
        <v>1</v>
      </c>
      <c r="T186" s="26">
        <f t="shared" si="73"/>
        <v>20</v>
      </c>
      <c r="U186" s="23" t="str">
        <f t="shared" si="69"/>
        <v>АВ</v>
      </c>
      <c r="V186" s="19">
        <f t="shared" si="70"/>
        <v>0</v>
      </c>
      <c r="W186" s="23">
        <f t="shared" si="71"/>
        <v>0</v>
      </c>
      <c r="X186" s="17">
        <f t="shared" si="72"/>
        <v>0</v>
      </c>
      <c r="Y186" s="1"/>
    </row>
    <row r="187" spans="2:26" ht="15" outlineLevel="2" x14ac:dyDescent="0.25">
      <c r="B187" s="2">
        <v>149</v>
      </c>
      <c r="C187" s="76" t="s">
        <v>191</v>
      </c>
      <c r="D187" s="5">
        <v>403.87</v>
      </c>
      <c r="E187" s="5">
        <v>338.85</v>
      </c>
      <c r="F187" s="13">
        <v>194.02</v>
      </c>
      <c r="G187" s="10">
        <f t="shared" si="76"/>
        <v>0.84</v>
      </c>
      <c r="H187" s="59">
        <f t="shared" si="77"/>
        <v>-0.16000000000000003</v>
      </c>
      <c r="I187" s="3">
        <f t="shared" si="74"/>
        <v>104</v>
      </c>
      <c r="J187" s="59">
        <f t="shared" si="78"/>
        <v>-0.22</v>
      </c>
      <c r="K187" s="83">
        <v>3781</v>
      </c>
      <c r="L187" s="120">
        <f t="shared" si="79"/>
        <v>11.2</v>
      </c>
      <c r="M187" s="59">
        <f t="shared" si="80"/>
        <v>-0.01</v>
      </c>
      <c r="N187" s="128">
        <v>4</v>
      </c>
      <c r="O187" s="60">
        <f t="shared" si="81"/>
        <v>85</v>
      </c>
      <c r="P187" s="59">
        <f t="shared" si="82"/>
        <v>-7.0000000000000007E-2</v>
      </c>
      <c r="Q187" s="65">
        <f t="shared" si="75"/>
        <v>-0.38</v>
      </c>
      <c r="R187" s="65">
        <f t="shared" si="83"/>
        <v>-0.08</v>
      </c>
      <c r="S187" s="26">
        <f t="shared" si="68"/>
        <v>2</v>
      </c>
      <c r="T187" s="26">
        <f t="shared" si="73"/>
        <v>20</v>
      </c>
      <c r="U187" s="23">
        <f t="shared" si="69"/>
        <v>0</v>
      </c>
      <c r="V187" s="19">
        <f t="shared" si="70"/>
        <v>0</v>
      </c>
      <c r="W187" s="23" t="str">
        <f t="shared" si="71"/>
        <v>ВВ</v>
      </c>
      <c r="X187" s="17">
        <f t="shared" si="72"/>
        <v>0</v>
      </c>
      <c r="Y187" s="1"/>
    </row>
    <row r="188" spans="2:26" ht="15" outlineLevel="2" x14ac:dyDescent="0.25">
      <c r="B188" s="2">
        <v>150</v>
      </c>
      <c r="C188" s="76" t="s">
        <v>192</v>
      </c>
      <c r="D188" s="5">
        <v>361.78</v>
      </c>
      <c r="E188" s="5">
        <v>302.93</v>
      </c>
      <c r="F188" s="13">
        <v>227.85</v>
      </c>
      <c r="G188" s="10">
        <f t="shared" si="76"/>
        <v>0.84</v>
      </c>
      <c r="H188" s="59">
        <f t="shared" si="77"/>
        <v>-0.16000000000000003</v>
      </c>
      <c r="I188" s="3">
        <f t="shared" si="74"/>
        <v>137</v>
      </c>
      <c r="J188" s="59">
        <f t="shared" si="78"/>
        <v>-0.61</v>
      </c>
      <c r="K188" s="83">
        <v>3970</v>
      </c>
      <c r="L188" s="120">
        <f t="shared" si="79"/>
        <v>13.1</v>
      </c>
      <c r="M188" s="59">
        <f t="shared" si="80"/>
        <v>-0.18</v>
      </c>
      <c r="N188" s="128">
        <v>6</v>
      </c>
      <c r="O188" s="60">
        <f t="shared" si="81"/>
        <v>50</v>
      </c>
      <c r="P188" s="59">
        <f t="shared" si="82"/>
        <v>-0.45</v>
      </c>
      <c r="Q188" s="65">
        <f t="shared" si="75"/>
        <v>-0.77</v>
      </c>
      <c r="R188" s="65">
        <f t="shared" si="83"/>
        <v>-0.63</v>
      </c>
      <c r="S188" s="26">
        <f t="shared" si="68"/>
        <v>2</v>
      </c>
      <c r="T188" s="26">
        <f t="shared" si="73"/>
        <v>20</v>
      </c>
      <c r="U188" s="23">
        <f t="shared" si="69"/>
        <v>0</v>
      </c>
      <c r="V188" s="19">
        <f t="shared" si="70"/>
        <v>0</v>
      </c>
      <c r="W188" s="23" t="str">
        <f t="shared" si="71"/>
        <v>ВВ</v>
      </c>
      <c r="X188" s="17">
        <f t="shared" si="72"/>
        <v>0</v>
      </c>
      <c r="Y188" s="1"/>
    </row>
    <row r="189" spans="2:26" ht="15" outlineLevel="2" x14ac:dyDescent="0.25">
      <c r="B189" s="2">
        <v>151</v>
      </c>
      <c r="C189" s="76" t="s">
        <v>193</v>
      </c>
      <c r="D189" s="5">
        <v>652.4</v>
      </c>
      <c r="E189" s="5">
        <v>506.97</v>
      </c>
      <c r="F189" s="13">
        <v>803.43</v>
      </c>
      <c r="G189" s="10">
        <f t="shared" si="76"/>
        <v>0.78</v>
      </c>
      <c r="H189" s="59">
        <f t="shared" si="77"/>
        <v>-0.21999999999999997</v>
      </c>
      <c r="I189" s="3">
        <f t="shared" si="74"/>
        <v>289</v>
      </c>
      <c r="J189" s="59">
        <f t="shared" si="78"/>
        <v>-2.4</v>
      </c>
      <c r="K189" s="83">
        <v>5167.2</v>
      </c>
      <c r="L189" s="120">
        <f t="shared" si="79"/>
        <v>10.199999999999999</v>
      </c>
      <c r="M189" s="59">
        <f t="shared" si="80"/>
        <v>0.08</v>
      </c>
      <c r="N189" s="128">
        <v>5</v>
      </c>
      <c r="O189" s="60">
        <f t="shared" si="81"/>
        <v>101</v>
      </c>
      <c r="P189" s="59">
        <f t="shared" si="82"/>
        <v>0.1</v>
      </c>
      <c r="Q189" s="65">
        <f t="shared" si="75"/>
        <v>-2.62</v>
      </c>
      <c r="R189" s="65">
        <f t="shared" si="83"/>
        <v>0.18</v>
      </c>
      <c r="S189" s="26">
        <f t="shared" si="68"/>
        <v>2</v>
      </c>
      <c r="T189" s="26">
        <f t="shared" si="73"/>
        <v>10</v>
      </c>
      <c r="U189" s="23">
        <f t="shared" si="69"/>
        <v>0</v>
      </c>
      <c r="V189" s="19">
        <f t="shared" si="70"/>
        <v>0</v>
      </c>
      <c r="W189" s="23">
        <f t="shared" si="71"/>
        <v>0</v>
      </c>
      <c r="X189" s="17" t="str">
        <f t="shared" si="72"/>
        <v>ВА</v>
      </c>
      <c r="Y189" s="1"/>
    </row>
    <row r="190" spans="2:26" ht="15" outlineLevel="2" x14ac:dyDescent="0.25">
      <c r="B190" s="2">
        <v>152</v>
      </c>
      <c r="C190" s="76" t="s">
        <v>194</v>
      </c>
      <c r="D190" s="5">
        <v>1746.58</v>
      </c>
      <c r="E190" s="5">
        <v>1496.39</v>
      </c>
      <c r="F190" s="13">
        <v>1910.19</v>
      </c>
      <c r="G190" s="10">
        <f t="shared" si="76"/>
        <v>0.86</v>
      </c>
      <c r="H190" s="59">
        <f t="shared" si="77"/>
        <v>-0.14000000000000001</v>
      </c>
      <c r="I190" s="3">
        <f t="shared" si="74"/>
        <v>233</v>
      </c>
      <c r="J190" s="59">
        <f t="shared" si="78"/>
        <v>-1.74</v>
      </c>
      <c r="K190" s="83">
        <v>10257.9</v>
      </c>
      <c r="L190" s="120">
        <f t="shared" si="79"/>
        <v>6.9</v>
      </c>
      <c r="M190" s="59">
        <f t="shared" si="80"/>
        <v>0.38</v>
      </c>
      <c r="N190" s="128">
        <v>16</v>
      </c>
      <c r="O190" s="60">
        <f t="shared" si="81"/>
        <v>94</v>
      </c>
      <c r="P190" s="59">
        <f t="shared" si="82"/>
        <v>0.03</v>
      </c>
      <c r="Q190" s="65">
        <f t="shared" si="75"/>
        <v>-1.88</v>
      </c>
      <c r="R190" s="65">
        <f t="shared" si="83"/>
        <v>0.41000000000000003</v>
      </c>
      <c r="S190" s="26">
        <f t="shared" si="68"/>
        <v>2</v>
      </c>
      <c r="T190" s="26">
        <f t="shared" si="73"/>
        <v>10</v>
      </c>
      <c r="U190" s="23">
        <f t="shared" si="69"/>
        <v>0</v>
      </c>
      <c r="V190" s="19">
        <f t="shared" si="70"/>
        <v>0</v>
      </c>
      <c r="W190" s="23">
        <f t="shared" si="71"/>
        <v>0</v>
      </c>
      <c r="X190" s="17" t="str">
        <f t="shared" si="72"/>
        <v>ВА</v>
      </c>
      <c r="Y190" s="1"/>
    </row>
    <row r="191" spans="2:26" ht="15" outlineLevel="2" x14ac:dyDescent="0.25">
      <c r="B191" s="2">
        <v>153</v>
      </c>
      <c r="C191" s="76" t="s">
        <v>195</v>
      </c>
      <c r="D191" s="5">
        <v>719.64</v>
      </c>
      <c r="E191" s="5">
        <v>672.62</v>
      </c>
      <c r="F191" s="13">
        <v>1093.02</v>
      </c>
      <c r="G191" s="10">
        <f t="shared" si="76"/>
        <v>0.93</v>
      </c>
      <c r="H191" s="59">
        <f t="shared" si="77"/>
        <v>-6.9999999999999951E-2</v>
      </c>
      <c r="I191" s="3">
        <f t="shared" si="74"/>
        <v>297</v>
      </c>
      <c r="J191" s="59">
        <f t="shared" si="78"/>
        <v>-2.4900000000000002</v>
      </c>
      <c r="K191" s="83">
        <v>4751.5</v>
      </c>
      <c r="L191" s="120">
        <f t="shared" si="79"/>
        <v>7.1</v>
      </c>
      <c r="M191" s="59">
        <f t="shared" si="80"/>
        <v>0.36</v>
      </c>
      <c r="N191" s="128">
        <v>7</v>
      </c>
      <c r="O191" s="60">
        <f t="shared" si="81"/>
        <v>96</v>
      </c>
      <c r="P191" s="59">
        <f t="shared" si="82"/>
        <v>0.05</v>
      </c>
      <c r="Q191" s="65">
        <f t="shared" si="75"/>
        <v>-2.56</v>
      </c>
      <c r="R191" s="65">
        <f t="shared" si="83"/>
        <v>0.41</v>
      </c>
      <c r="S191" s="26">
        <f t="shared" si="68"/>
        <v>2</v>
      </c>
      <c r="T191" s="26">
        <f t="shared" si="73"/>
        <v>10</v>
      </c>
      <c r="U191" s="23">
        <f t="shared" si="69"/>
        <v>0</v>
      </c>
      <c r="V191" s="19">
        <f t="shared" si="70"/>
        <v>0</v>
      </c>
      <c r="W191" s="23">
        <f t="shared" si="71"/>
        <v>0</v>
      </c>
      <c r="X191" s="17" t="str">
        <f t="shared" si="72"/>
        <v>ВА</v>
      </c>
      <c r="Y191" s="1"/>
    </row>
    <row r="192" spans="2:26" ht="15" outlineLevel="2" x14ac:dyDescent="0.25">
      <c r="B192" s="2">
        <v>154</v>
      </c>
      <c r="C192" s="76" t="s">
        <v>196</v>
      </c>
      <c r="D192" s="5">
        <v>1408.93</v>
      </c>
      <c r="E192" s="5">
        <v>1322.08</v>
      </c>
      <c r="F192" s="13">
        <v>607.85</v>
      </c>
      <c r="G192" s="10">
        <f t="shared" si="76"/>
        <v>0.94</v>
      </c>
      <c r="H192" s="59">
        <f t="shared" si="77"/>
        <v>-6.0000000000000053E-2</v>
      </c>
      <c r="I192" s="3">
        <f t="shared" si="74"/>
        <v>84</v>
      </c>
      <c r="J192" s="59">
        <f t="shared" si="78"/>
        <v>0.01</v>
      </c>
      <c r="K192" s="83">
        <v>9771.7000000000007</v>
      </c>
      <c r="L192" s="120">
        <f t="shared" si="79"/>
        <v>7.4</v>
      </c>
      <c r="M192" s="59">
        <f t="shared" si="80"/>
        <v>0.33</v>
      </c>
      <c r="N192" s="128">
        <v>13.8</v>
      </c>
      <c r="O192" s="60">
        <f t="shared" si="81"/>
        <v>96</v>
      </c>
      <c r="P192" s="59">
        <f t="shared" si="82"/>
        <v>0.05</v>
      </c>
      <c r="Q192" s="65">
        <f t="shared" si="75"/>
        <v>-5.0000000000000051E-2</v>
      </c>
      <c r="R192" s="65">
        <f t="shared" si="83"/>
        <v>0.38</v>
      </c>
      <c r="S192" s="26">
        <f t="shared" si="68"/>
        <v>2</v>
      </c>
      <c r="T192" s="26">
        <f t="shared" si="73"/>
        <v>10</v>
      </c>
      <c r="U192" s="23">
        <f t="shared" si="69"/>
        <v>0</v>
      </c>
      <c r="V192" s="19">
        <f t="shared" si="70"/>
        <v>0</v>
      </c>
      <c r="W192" s="23">
        <f t="shared" si="71"/>
        <v>0</v>
      </c>
      <c r="X192" s="17" t="str">
        <f t="shared" si="72"/>
        <v>ВА</v>
      </c>
      <c r="Y192" s="1"/>
      <c r="Z192" s="181"/>
    </row>
    <row r="193" spans="2:25" ht="15" outlineLevel="2" x14ac:dyDescent="0.25">
      <c r="B193" s="2">
        <v>155</v>
      </c>
      <c r="C193" s="76" t="s">
        <v>197</v>
      </c>
      <c r="D193" s="5">
        <v>563.54</v>
      </c>
      <c r="E193" s="5">
        <v>502.87</v>
      </c>
      <c r="F193" s="13">
        <v>283.68</v>
      </c>
      <c r="G193" s="10">
        <f t="shared" si="76"/>
        <v>0.89</v>
      </c>
      <c r="H193" s="59">
        <f t="shared" si="77"/>
        <v>-0.10999999999999999</v>
      </c>
      <c r="I193" s="3">
        <f t="shared" si="74"/>
        <v>103</v>
      </c>
      <c r="J193" s="59">
        <f t="shared" si="78"/>
        <v>-0.21</v>
      </c>
      <c r="K193" s="83">
        <v>4046.8</v>
      </c>
      <c r="L193" s="120">
        <f t="shared" si="79"/>
        <v>8</v>
      </c>
      <c r="M193" s="59">
        <f t="shared" si="80"/>
        <v>0.28000000000000003</v>
      </c>
      <c r="N193" s="128">
        <v>6</v>
      </c>
      <c r="O193" s="60">
        <f t="shared" si="81"/>
        <v>84</v>
      </c>
      <c r="P193" s="59">
        <f t="shared" si="82"/>
        <v>-0.08</v>
      </c>
      <c r="Q193" s="65">
        <f t="shared" si="75"/>
        <v>-0.31999999999999995</v>
      </c>
      <c r="R193" s="65">
        <f t="shared" si="83"/>
        <v>0.2</v>
      </c>
      <c r="S193" s="26">
        <f t="shared" si="68"/>
        <v>2</v>
      </c>
      <c r="T193" s="26">
        <f t="shared" si="73"/>
        <v>10</v>
      </c>
      <c r="U193" s="23">
        <f t="shared" si="69"/>
        <v>0</v>
      </c>
      <c r="V193" s="19">
        <f t="shared" si="70"/>
        <v>0</v>
      </c>
      <c r="W193" s="23">
        <f t="shared" si="71"/>
        <v>0</v>
      </c>
      <c r="X193" s="17" t="str">
        <f t="shared" si="72"/>
        <v>ВА</v>
      </c>
      <c r="Y193" s="1"/>
    </row>
    <row r="194" spans="2:25" ht="15" outlineLevel="2" x14ac:dyDescent="0.25">
      <c r="B194" s="2">
        <v>156</v>
      </c>
      <c r="C194" s="76" t="s">
        <v>198</v>
      </c>
      <c r="D194" s="5">
        <v>76.97</v>
      </c>
      <c r="E194" s="5">
        <v>76.52</v>
      </c>
      <c r="F194" s="13">
        <v>12.45</v>
      </c>
      <c r="G194" s="10">
        <f t="shared" si="76"/>
        <v>0.99</v>
      </c>
      <c r="H194" s="59">
        <f t="shared" si="77"/>
        <v>-1.0000000000000009E-2</v>
      </c>
      <c r="I194" s="3">
        <f t="shared" si="74"/>
        <v>30</v>
      </c>
      <c r="J194" s="59">
        <f t="shared" si="78"/>
        <v>0.65</v>
      </c>
      <c r="K194" s="83">
        <v>1671.2</v>
      </c>
      <c r="L194" s="120">
        <f t="shared" si="79"/>
        <v>21.8</v>
      </c>
      <c r="M194" s="59">
        <f t="shared" si="80"/>
        <v>-0.96</v>
      </c>
      <c r="N194" s="128">
        <v>2</v>
      </c>
      <c r="O194" s="60">
        <f t="shared" si="81"/>
        <v>38</v>
      </c>
      <c r="P194" s="59">
        <f t="shared" si="82"/>
        <v>-0.57999999999999996</v>
      </c>
      <c r="Q194" s="65">
        <f t="shared" si="75"/>
        <v>0.64</v>
      </c>
      <c r="R194" s="65">
        <f t="shared" si="83"/>
        <v>-1.54</v>
      </c>
      <c r="S194" s="26">
        <f t="shared" si="68"/>
        <v>1</v>
      </c>
      <c r="T194" s="26">
        <f t="shared" si="73"/>
        <v>20</v>
      </c>
      <c r="U194" s="23" t="str">
        <f t="shared" si="69"/>
        <v>АВ</v>
      </c>
      <c r="V194" s="19">
        <f t="shared" si="70"/>
        <v>0</v>
      </c>
      <c r="W194" s="23">
        <f t="shared" si="71"/>
        <v>0</v>
      </c>
      <c r="X194" s="17">
        <f t="shared" si="72"/>
        <v>0</v>
      </c>
      <c r="Y194" s="1"/>
    </row>
    <row r="195" spans="2:25" ht="15" outlineLevel="2" x14ac:dyDescent="0.25">
      <c r="B195" s="2">
        <v>157</v>
      </c>
      <c r="C195" s="76" t="s">
        <v>199</v>
      </c>
      <c r="D195" s="5">
        <v>188.99</v>
      </c>
      <c r="E195" s="5">
        <v>160.46</v>
      </c>
      <c r="F195" s="13">
        <v>1990.53</v>
      </c>
      <c r="G195" s="10">
        <f t="shared" si="76"/>
        <v>0.85</v>
      </c>
      <c r="H195" s="59">
        <f t="shared" si="77"/>
        <v>-0.15000000000000002</v>
      </c>
      <c r="I195" s="3">
        <f t="shared" si="74"/>
        <v>2264</v>
      </c>
      <c r="J195" s="59">
        <f t="shared" si="78"/>
        <v>-25.6</v>
      </c>
      <c r="K195" s="83">
        <v>2165.8000000000002</v>
      </c>
      <c r="L195" s="120">
        <f t="shared" si="79"/>
        <v>13.5</v>
      </c>
      <c r="M195" s="59">
        <f t="shared" si="80"/>
        <v>-0.22</v>
      </c>
      <c r="N195" s="128">
        <v>2.9</v>
      </c>
      <c r="O195" s="60">
        <f t="shared" si="81"/>
        <v>55</v>
      </c>
      <c r="P195" s="59">
        <f t="shared" si="82"/>
        <v>-0.4</v>
      </c>
      <c r="Q195" s="65">
        <f t="shared" si="75"/>
        <v>-25.75</v>
      </c>
      <c r="R195" s="65">
        <f t="shared" si="83"/>
        <v>-0.62</v>
      </c>
      <c r="S195" s="26">
        <f t="shared" si="68"/>
        <v>2</v>
      </c>
      <c r="T195" s="26">
        <f t="shared" si="73"/>
        <v>20</v>
      </c>
      <c r="U195" s="23">
        <f t="shared" si="69"/>
        <v>0</v>
      </c>
      <c r="V195" s="19">
        <f t="shared" si="70"/>
        <v>0</v>
      </c>
      <c r="W195" s="23" t="str">
        <f t="shared" si="71"/>
        <v>ВВ</v>
      </c>
      <c r="X195" s="17">
        <f t="shared" si="72"/>
        <v>0</v>
      </c>
      <c r="Y195" s="1"/>
    </row>
    <row r="196" spans="2:25" ht="15" outlineLevel="2" x14ac:dyDescent="0.25">
      <c r="B196" s="2">
        <v>158</v>
      </c>
      <c r="C196" s="76" t="s">
        <v>200</v>
      </c>
      <c r="D196" s="5">
        <v>740.9</v>
      </c>
      <c r="E196" s="5">
        <v>605.80999999999995</v>
      </c>
      <c r="F196" s="13">
        <v>457.09</v>
      </c>
      <c r="G196" s="10">
        <f t="shared" si="76"/>
        <v>0.82</v>
      </c>
      <c r="H196" s="59">
        <f t="shared" si="77"/>
        <v>-0.18000000000000005</v>
      </c>
      <c r="I196" s="3">
        <f t="shared" si="74"/>
        <v>138</v>
      </c>
      <c r="J196" s="59">
        <f t="shared" si="78"/>
        <v>-0.62</v>
      </c>
      <c r="K196" s="83">
        <v>4074.6</v>
      </c>
      <c r="L196" s="120">
        <f t="shared" si="79"/>
        <v>6.7</v>
      </c>
      <c r="M196" s="59">
        <f t="shared" si="80"/>
        <v>0.4</v>
      </c>
      <c r="N196" s="128">
        <v>6</v>
      </c>
      <c r="O196" s="60">
        <f t="shared" si="81"/>
        <v>101</v>
      </c>
      <c r="P196" s="59">
        <f t="shared" si="82"/>
        <v>0.1</v>
      </c>
      <c r="Q196" s="65">
        <f t="shared" si="75"/>
        <v>-0.8</v>
      </c>
      <c r="R196" s="65">
        <f t="shared" si="83"/>
        <v>0.5</v>
      </c>
      <c r="S196" s="26">
        <f t="shared" si="68"/>
        <v>2</v>
      </c>
      <c r="T196" s="26">
        <f t="shared" si="73"/>
        <v>10</v>
      </c>
      <c r="U196" s="23">
        <f t="shared" si="69"/>
        <v>0</v>
      </c>
      <c r="V196" s="19">
        <f t="shared" si="70"/>
        <v>0</v>
      </c>
      <c r="W196" s="23">
        <f t="shared" si="71"/>
        <v>0</v>
      </c>
      <c r="X196" s="17" t="str">
        <f t="shared" si="72"/>
        <v>ВА</v>
      </c>
      <c r="Y196" s="1"/>
    </row>
    <row r="197" spans="2:25" ht="15" outlineLevel="2" x14ac:dyDescent="0.25">
      <c r="B197" s="2">
        <v>159</v>
      </c>
      <c r="C197" s="76" t="s">
        <v>201</v>
      </c>
      <c r="D197" s="5">
        <v>223.28</v>
      </c>
      <c r="E197" s="5">
        <v>205.18</v>
      </c>
      <c r="F197" s="13">
        <v>105.1</v>
      </c>
      <c r="G197" s="10">
        <f t="shared" si="76"/>
        <v>0.92</v>
      </c>
      <c r="H197" s="59">
        <f t="shared" si="77"/>
        <v>-7.999999999999996E-2</v>
      </c>
      <c r="I197" s="3">
        <f t="shared" si="74"/>
        <v>93</v>
      </c>
      <c r="J197" s="59">
        <f t="shared" si="78"/>
        <v>-0.09</v>
      </c>
      <c r="K197" s="83">
        <v>2401.1999999999998</v>
      </c>
      <c r="L197" s="120">
        <f t="shared" si="79"/>
        <v>11.7</v>
      </c>
      <c r="M197" s="59">
        <f t="shared" si="80"/>
        <v>-0.05</v>
      </c>
      <c r="N197" s="128">
        <v>2.9</v>
      </c>
      <c r="O197" s="60">
        <f t="shared" si="81"/>
        <v>71</v>
      </c>
      <c r="P197" s="59">
        <f t="shared" si="82"/>
        <v>-0.22</v>
      </c>
      <c r="Q197" s="65">
        <f t="shared" si="75"/>
        <v>-0.16999999999999996</v>
      </c>
      <c r="R197" s="65">
        <f t="shared" si="83"/>
        <v>-0.27</v>
      </c>
      <c r="S197" s="26">
        <f t="shared" si="68"/>
        <v>2</v>
      </c>
      <c r="T197" s="26">
        <f t="shared" si="73"/>
        <v>20</v>
      </c>
      <c r="U197" s="23">
        <f t="shared" si="69"/>
        <v>0</v>
      </c>
      <c r="V197" s="19">
        <f t="shared" si="70"/>
        <v>0</v>
      </c>
      <c r="W197" s="23" t="str">
        <f t="shared" si="71"/>
        <v>ВВ</v>
      </c>
      <c r="X197" s="17">
        <f t="shared" si="72"/>
        <v>0</v>
      </c>
      <c r="Y197" s="1"/>
    </row>
    <row r="198" spans="2:25" ht="15" outlineLevel="2" x14ac:dyDescent="0.25">
      <c r="B198" s="2">
        <v>160</v>
      </c>
      <c r="C198" s="124" t="s">
        <v>202</v>
      </c>
      <c r="D198" s="5">
        <v>560.29999999999995</v>
      </c>
      <c r="E198" s="5">
        <v>498.55</v>
      </c>
      <c r="F198" s="13">
        <v>268.74</v>
      </c>
      <c r="G198" s="10">
        <f t="shared" si="76"/>
        <v>0.89</v>
      </c>
      <c r="H198" s="59">
        <f t="shared" si="77"/>
        <v>-0.10999999999999999</v>
      </c>
      <c r="I198" s="3">
        <f t="shared" si="74"/>
        <v>98</v>
      </c>
      <c r="J198" s="59">
        <f t="shared" si="78"/>
        <v>-0.15</v>
      </c>
      <c r="K198" s="83">
        <v>2983.5</v>
      </c>
      <c r="L198" s="120">
        <f t="shared" si="79"/>
        <v>6</v>
      </c>
      <c r="M198" s="59">
        <f t="shared" si="80"/>
        <v>0.46</v>
      </c>
      <c r="N198" s="128">
        <v>3.9</v>
      </c>
      <c r="O198" s="60">
        <f t="shared" si="81"/>
        <v>128</v>
      </c>
      <c r="P198" s="59">
        <f t="shared" si="82"/>
        <v>0.4</v>
      </c>
      <c r="Q198" s="65">
        <f t="shared" si="75"/>
        <v>-0.26</v>
      </c>
      <c r="R198" s="65">
        <f t="shared" si="83"/>
        <v>0.8600000000000001</v>
      </c>
      <c r="S198" s="26">
        <f t="shared" si="68"/>
        <v>2</v>
      </c>
      <c r="T198" s="26">
        <f t="shared" si="73"/>
        <v>10</v>
      </c>
      <c r="U198" s="23">
        <f t="shared" si="69"/>
        <v>0</v>
      </c>
      <c r="V198" s="19">
        <f t="shared" si="70"/>
        <v>0</v>
      </c>
      <c r="W198" s="23">
        <f t="shared" si="71"/>
        <v>0</v>
      </c>
      <c r="X198" s="17" t="str">
        <f t="shared" si="72"/>
        <v>ВА</v>
      </c>
      <c r="Y198" s="1"/>
    </row>
    <row r="199" spans="2:25" ht="15" outlineLevel="2" x14ac:dyDescent="0.25">
      <c r="B199" s="2">
        <v>161</v>
      </c>
      <c r="C199" s="76" t="s">
        <v>203</v>
      </c>
      <c r="D199" s="5">
        <v>969.17</v>
      </c>
      <c r="E199" s="5">
        <v>765.11</v>
      </c>
      <c r="F199" s="13">
        <v>679.07</v>
      </c>
      <c r="G199" s="10">
        <f t="shared" si="76"/>
        <v>0.79</v>
      </c>
      <c r="H199" s="59">
        <f t="shared" si="77"/>
        <v>-0.20999999999999996</v>
      </c>
      <c r="I199" s="3">
        <f t="shared" si="74"/>
        <v>162</v>
      </c>
      <c r="J199" s="59">
        <f t="shared" si="78"/>
        <v>-0.9</v>
      </c>
      <c r="K199" s="83">
        <v>5808.9</v>
      </c>
      <c r="L199" s="120">
        <f t="shared" si="79"/>
        <v>7.6</v>
      </c>
      <c r="M199" s="59">
        <f t="shared" si="80"/>
        <v>0.32</v>
      </c>
      <c r="N199" s="128">
        <v>6</v>
      </c>
      <c r="O199" s="60">
        <f t="shared" si="81"/>
        <v>128</v>
      </c>
      <c r="P199" s="59">
        <f t="shared" si="82"/>
        <v>0.4</v>
      </c>
      <c r="Q199" s="65">
        <f t="shared" si="75"/>
        <v>-1.1099999999999999</v>
      </c>
      <c r="R199" s="65">
        <f t="shared" si="83"/>
        <v>0.72</v>
      </c>
      <c r="S199" s="26">
        <f t="shared" si="68"/>
        <v>2</v>
      </c>
      <c r="T199" s="26">
        <f t="shared" si="73"/>
        <v>10</v>
      </c>
      <c r="U199" s="23">
        <f t="shared" si="69"/>
        <v>0</v>
      </c>
      <c r="V199" s="19">
        <f t="shared" si="70"/>
        <v>0</v>
      </c>
      <c r="W199" s="23">
        <f t="shared" si="71"/>
        <v>0</v>
      </c>
      <c r="X199" s="17" t="str">
        <f t="shared" si="72"/>
        <v>ВА</v>
      </c>
      <c r="Y199" s="1"/>
    </row>
    <row r="200" spans="2:25" ht="15" outlineLevel="2" x14ac:dyDescent="0.25">
      <c r="B200" s="2">
        <v>162</v>
      </c>
      <c r="C200" s="76" t="s">
        <v>204</v>
      </c>
      <c r="D200" s="5">
        <v>585.27</v>
      </c>
      <c r="E200" s="5">
        <v>474.68</v>
      </c>
      <c r="F200" s="13">
        <v>453.58</v>
      </c>
      <c r="G200" s="10">
        <f t="shared" si="76"/>
        <v>0.81</v>
      </c>
      <c r="H200" s="59">
        <f t="shared" si="77"/>
        <v>-0.18999999999999995</v>
      </c>
      <c r="I200" s="3">
        <f t="shared" si="74"/>
        <v>174</v>
      </c>
      <c r="J200" s="59">
        <f t="shared" si="78"/>
        <v>-1.04</v>
      </c>
      <c r="K200" s="83">
        <v>5679.6</v>
      </c>
      <c r="L200" s="120">
        <f t="shared" si="79"/>
        <v>12</v>
      </c>
      <c r="M200" s="59">
        <f t="shared" si="80"/>
        <v>-0.08</v>
      </c>
      <c r="N200" s="128">
        <v>8.9</v>
      </c>
      <c r="O200" s="60">
        <f t="shared" si="81"/>
        <v>53</v>
      </c>
      <c r="P200" s="59">
        <f t="shared" si="82"/>
        <v>-0.42</v>
      </c>
      <c r="Q200" s="65">
        <f t="shared" si="75"/>
        <v>-1.23</v>
      </c>
      <c r="R200" s="65">
        <f t="shared" si="83"/>
        <v>-0.5</v>
      </c>
      <c r="S200" s="26">
        <f t="shared" si="68"/>
        <v>2</v>
      </c>
      <c r="T200" s="26">
        <f t="shared" si="73"/>
        <v>20</v>
      </c>
      <c r="U200" s="23">
        <f t="shared" si="69"/>
        <v>0</v>
      </c>
      <c r="V200" s="19">
        <f t="shared" si="70"/>
        <v>0</v>
      </c>
      <c r="W200" s="23" t="str">
        <f t="shared" si="71"/>
        <v>ВВ</v>
      </c>
      <c r="X200" s="17">
        <f t="shared" si="72"/>
        <v>0</v>
      </c>
      <c r="Y200" s="1"/>
    </row>
    <row r="201" spans="2:25" ht="15" outlineLevel="2" x14ac:dyDescent="0.25">
      <c r="B201" s="2">
        <v>163</v>
      </c>
      <c r="C201" s="76" t="s">
        <v>205</v>
      </c>
      <c r="D201" s="5">
        <v>537.73</v>
      </c>
      <c r="E201" s="5">
        <v>442.08</v>
      </c>
      <c r="F201" s="13">
        <v>312.66000000000003</v>
      </c>
      <c r="G201" s="10">
        <f t="shared" si="76"/>
        <v>0.82</v>
      </c>
      <c r="H201" s="59">
        <f t="shared" si="77"/>
        <v>-0.18000000000000005</v>
      </c>
      <c r="I201" s="3">
        <f t="shared" si="74"/>
        <v>129</v>
      </c>
      <c r="J201" s="59">
        <f t="shared" si="78"/>
        <v>-0.52</v>
      </c>
      <c r="K201" s="83">
        <v>3586</v>
      </c>
      <c r="L201" s="120">
        <f t="shared" si="79"/>
        <v>8.1</v>
      </c>
      <c r="M201" s="59">
        <f t="shared" si="80"/>
        <v>0.27</v>
      </c>
      <c r="N201" s="128">
        <v>6</v>
      </c>
      <c r="O201" s="60">
        <f t="shared" si="81"/>
        <v>74</v>
      </c>
      <c r="P201" s="59">
        <f t="shared" si="82"/>
        <v>-0.19</v>
      </c>
      <c r="Q201" s="65">
        <f t="shared" si="75"/>
        <v>-0.70000000000000007</v>
      </c>
      <c r="R201" s="65">
        <f t="shared" si="83"/>
        <v>8.0000000000000016E-2</v>
      </c>
      <c r="S201" s="26">
        <f t="shared" si="68"/>
        <v>2</v>
      </c>
      <c r="T201" s="26">
        <f t="shared" si="73"/>
        <v>10</v>
      </c>
      <c r="U201" s="23">
        <f t="shared" si="69"/>
        <v>0</v>
      </c>
      <c r="V201" s="19">
        <f t="shared" si="70"/>
        <v>0</v>
      </c>
      <c r="W201" s="23">
        <f t="shared" si="71"/>
        <v>0</v>
      </c>
      <c r="X201" s="17" t="str">
        <f t="shared" si="72"/>
        <v>ВА</v>
      </c>
      <c r="Y201" s="1"/>
    </row>
    <row r="202" spans="2:25" ht="15" outlineLevel="2" x14ac:dyDescent="0.25">
      <c r="B202" s="2">
        <v>164</v>
      </c>
      <c r="C202" s="76" t="s">
        <v>206</v>
      </c>
      <c r="D202" s="5">
        <v>326.58999999999997</v>
      </c>
      <c r="E202" s="5">
        <v>337.06</v>
      </c>
      <c r="F202" s="13">
        <v>248.53</v>
      </c>
      <c r="G202" s="10">
        <f t="shared" si="76"/>
        <v>1.03</v>
      </c>
      <c r="H202" s="59">
        <f t="shared" si="77"/>
        <v>3.0000000000000027E-2</v>
      </c>
      <c r="I202" s="3">
        <f t="shared" si="74"/>
        <v>135</v>
      </c>
      <c r="J202" s="59">
        <f t="shared" si="78"/>
        <v>-0.59</v>
      </c>
      <c r="K202" s="83">
        <v>2796.3</v>
      </c>
      <c r="L202" s="120">
        <f t="shared" si="79"/>
        <v>8.3000000000000007</v>
      </c>
      <c r="M202" s="59">
        <f t="shared" si="80"/>
        <v>0.25</v>
      </c>
      <c r="N202" s="128">
        <v>3</v>
      </c>
      <c r="O202" s="60">
        <f t="shared" si="81"/>
        <v>112</v>
      </c>
      <c r="P202" s="59">
        <f t="shared" si="82"/>
        <v>0.22</v>
      </c>
      <c r="Q202" s="65">
        <f t="shared" si="75"/>
        <v>-0.55999999999999994</v>
      </c>
      <c r="R202" s="65">
        <f t="shared" si="83"/>
        <v>0.47</v>
      </c>
      <c r="S202" s="26">
        <f t="shared" si="68"/>
        <v>2</v>
      </c>
      <c r="T202" s="26">
        <f t="shared" si="73"/>
        <v>10</v>
      </c>
      <c r="U202" s="23">
        <f t="shared" si="69"/>
        <v>0</v>
      </c>
      <c r="V202" s="19">
        <f t="shared" si="70"/>
        <v>0</v>
      </c>
      <c r="W202" s="23">
        <f t="shared" si="71"/>
        <v>0</v>
      </c>
      <c r="X202" s="17" t="str">
        <f t="shared" si="72"/>
        <v>ВА</v>
      </c>
      <c r="Y202" s="1"/>
    </row>
    <row r="203" spans="2:25" ht="15" outlineLevel="2" x14ac:dyDescent="0.25">
      <c r="B203" s="2">
        <v>165</v>
      </c>
      <c r="C203" s="76" t="s">
        <v>207</v>
      </c>
      <c r="D203" s="5">
        <v>980.23</v>
      </c>
      <c r="E203" s="5">
        <v>825.55</v>
      </c>
      <c r="F203" s="13">
        <v>673.68</v>
      </c>
      <c r="G203" s="10">
        <f t="shared" si="76"/>
        <v>0.84</v>
      </c>
      <c r="H203" s="59">
        <f t="shared" si="77"/>
        <v>-0.16000000000000003</v>
      </c>
      <c r="I203" s="3">
        <f t="shared" si="74"/>
        <v>149</v>
      </c>
      <c r="J203" s="59">
        <f t="shared" si="78"/>
        <v>-0.75</v>
      </c>
      <c r="K203" s="83">
        <v>8022.5</v>
      </c>
      <c r="L203" s="120">
        <f t="shared" si="79"/>
        <v>9.6999999999999993</v>
      </c>
      <c r="M203" s="59">
        <f t="shared" si="80"/>
        <v>0.13</v>
      </c>
      <c r="N203" s="128">
        <v>12.6</v>
      </c>
      <c r="O203" s="60">
        <f t="shared" si="81"/>
        <v>66</v>
      </c>
      <c r="P203" s="59">
        <f t="shared" si="82"/>
        <v>-0.28000000000000003</v>
      </c>
      <c r="Q203" s="65">
        <f t="shared" si="75"/>
        <v>-0.91</v>
      </c>
      <c r="R203" s="65">
        <f t="shared" si="83"/>
        <v>-0.15000000000000002</v>
      </c>
      <c r="S203" s="26">
        <f t="shared" si="68"/>
        <v>2</v>
      </c>
      <c r="T203" s="26">
        <f t="shared" si="73"/>
        <v>20</v>
      </c>
      <c r="U203" s="23">
        <f t="shared" si="69"/>
        <v>0</v>
      </c>
      <c r="V203" s="19">
        <f t="shared" si="70"/>
        <v>0</v>
      </c>
      <c r="W203" s="23" t="str">
        <f t="shared" si="71"/>
        <v>ВВ</v>
      </c>
      <c r="X203" s="17">
        <f t="shared" si="72"/>
        <v>0</v>
      </c>
      <c r="Y203" s="1"/>
    </row>
    <row r="204" spans="2:25" ht="15" outlineLevel="2" x14ac:dyDescent="0.25">
      <c r="B204" s="2">
        <v>166</v>
      </c>
      <c r="C204" s="76" t="s">
        <v>208</v>
      </c>
      <c r="D204" s="5">
        <v>248.67</v>
      </c>
      <c r="E204" s="5">
        <v>204.65</v>
      </c>
      <c r="F204" s="13">
        <v>109.01</v>
      </c>
      <c r="G204" s="10">
        <f t="shared" si="76"/>
        <v>0.82</v>
      </c>
      <c r="H204" s="59">
        <f t="shared" si="77"/>
        <v>-0.18000000000000005</v>
      </c>
      <c r="I204" s="3">
        <f t="shared" si="74"/>
        <v>97</v>
      </c>
      <c r="J204" s="59">
        <f t="shared" si="78"/>
        <v>-0.14000000000000001</v>
      </c>
      <c r="K204" s="83">
        <v>3283.4</v>
      </c>
      <c r="L204" s="120">
        <f t="shared" si="79"/>
        <v>16</v>
      </c>
      <c r="M204" s="59">
        <f t="shared" si="80"/>
        <v>-0.44</v>
      </c>
      <c r="N204" s="128">
        <v>6</v>
      </c>
      <c r="O204" s="60">
        <f t="shared" si="81"/>
        <v>34</v>
      </c>
      <c r="P204" s="59">
        <f t="shared" si="82"/>
        <v>-0.63</v>
      </c>
      <c r="Q204" s="65">
        <f t="shared" si="75"/>
        <v>-0.32000000000000006</v>
      </c>
      <c r="R204" s="65">
        <f t="shared" si="83"/>
        <v>-1.07</v>
      </c>
      <c r="S204" s="26">
        <f t="shared" si="68"/>
        <v>2</v>
      </c>
      <c r="T204" s="26">
        <f t="shared" si="73"/>
        <v>20</v>
      </c>
      <c r="U204" s="23">
        <f t="shared" si="69"/>
        <v>0</v>
      </c>
      <c r="V204" s="19">
        <f t="shared" si="70"/>
        <v>0</v>
      </c>
      <c r="W204" s="23" t="str">
        <f t="shared" si="71"/>
        <v>ВВ</v>
      </c>
      <c r="X204" s="17">
        <f t="shared" si="72"/>
        <v>0</v>
      </c>
      <c r="Y204" s="1"/>
    </row>
    <row r="205" spans="2:25" ht="15" outlineLevel="2" x14ac:dyDescent="0.25">
      <c r="B205" s="2">
        <v>167</v>
      </c>
      <c r="C205" s="76" t="s">
        <v>209</v>
      </c>
      <c r="D205" s="5">
        <v>1102.52</v>
      </c>
      <c r="E205" s="5">
        <v>1060.1099999999999</v>
      </c>
      <c r="F205" s="13">
        <v>994.42</v>
      </c>
      <c r="G205" s="10">
        <f t="shared" si="76"/>
        <v>0.96</v>
      </c>
      <c r="H205" s="59">
        <f t="shared" si="77"/>
        <v>-4.0000000000000036E-2</v>
      </c>
      <c r="I205" s="3">
        <f t="shared" si="74"/>
        <v>171</v>
      </c>
      <c r="J205" s="59">
        <f t="shared" si="78"/>
        <v>-1.01</v>
      </c>
      <c r="K205" s="83">
        <v>5871.5</v>
      </c>
      <c r="L205" s="120">
        <f t="shared" si="79"/>
        <v>5.5</v>
      </c>
      <c r="M205" s="59">
        <f t="shared" si="80"/>
        <v>0.5</v>
      </c>
      <c r="N205" s="128">
        <v>5.9</v>
      </c>
      <c r="O205" s="60">
        <f t="shared" si="81"/>
        <v>180</v>
      </c>
      <c r="P205" s="59">
        <f t="shared" si="82"/>
        <v>0.97</v>
      </c>
      <c r="Q205" s="65">
        <f t="shared" si="75"/>
        <v>-1.05</v>
      </c>
      <c r="R205" s="65">
        <f t="shared" si="83"/>
        <v>1.47</v>
      </c>
      <c r="S205" s="26">
        <f t="shared" si="68"/>
        <v>2</v>
      </c>
      <c r="T205" s="26">
        <f t="shared" si="73"/>
        <v>10</v>
      </c>
      <c r="U205" s="23">
        <f t="shared" si="69"/>
        <v>0</v>
      </c>
      <c r="V205" s="19">
        <f t="shared" si="70"/>
        <v>0</v>
      </c>
      <c r="W205" s="23">
        <f t="shared" si="71"/>
        <v>0</v>
      </c>
      <c r="X205" s="17" t="str">
        <f t="shared" si="72"/>
        <v>ВА</v>
      </c>
      <c r="Y205" s="1"/>
    </row>
    <row r="206" spans="2:25" ht="15" outlineLevel="2" x14ac:dyDescent="0.25">
      <c r="B206" s="2">
        <v>168</v>
      </c>
      <c r="C206" s="76" t="s">
        <v>210</v>
      </c>
      <c r="D206" s="5">
        <v>1536.95</v>
      </c>
      <c r="E206" s="5">
        <v>1434.86</v>
      </c>
      <c r="F206" s="13">
        <v>965.09</v>
      </c>
      <c r="G206" s="10">
        <f t="shared" si="76"/>
        <v>0.93</v>
      </c>
      <c r="H206" s="59">
        <f t="shared" si="77"/>
        <v>-6.9999999999999951E-2</v>
      </c>
      <c r="I206" s="3">
        <f t="shared" si="74"/>
        <v>123</v>
      </c>
      <c r="J206" s="59">
        <f t="shared" si="78"/>
        <v>-0.45</v>
      </c>
      <c r="K206" s="83">
        <v>11000.1</v>
      </c>
      <c r="L206" s="120">
        <f t="shared" si="79"/>
        <v>7.7</v>
      </c>
      <c r="M206" s="59">
        <f t="shared" si="80"/>
        <v>0.31</v>
      </c>
      <c r="N206" s="128">
        <v>12.7</v>
      </c>
      <c r="O206" s="60">
        <f t="shared" si="81"/>
        <v>113</v>
      </c>
      <c r="P206" s="59">
        <f t="shared" si="82"/>
        <v>0.23</v>
      </c>
      <c r="Q206" s="65">
        <f t="shared" si="75"/>
        <v>-0.52</v>
      </c>
      <c r="R206" s="65">
        <f t="shared" si="83"/>
        <v>0.54</v>
      </c>
      <c r="S206" s="26">
        <f t="shared" si="68"/>
        <v>2</v>
      </c>
      <c r="T206" s="26">
        <f t="shared" si="73"/>
        <v>10</v>
      </c>
      <c r="U206" s="23">
        <f t="shared" si="69"/>
        <v>0</v>
      </c>
      <c r="V206" s="19">
        <f t="shared" si="70"/>
        <v>0</v>
      </c>
      <c r="W206" s="23">
        <f t="shared" si="71"/>
        <v>0</v>
      </c>
      <c r="X206" s="17" t="str">
        <f t="shared" si="72"/>
        <v>ВА</v>
      </c>
      <c r="Y206" s="1"/>
    </row>
    <row r="207" spans="2:25" ht="15" outlineLevel="2" x14ac:dyDescent="0.25">
      <c r="B207" s="2">
        <v>169</v>
      </c>
      <c r="C207" s="76" t="s">
        <v>211</v>
      </c>
      <c r="D207" s="5">
        <v>242.87</v>
      </c>
      <c r="E207" s="5">
        <v>227.07</v>
      </c>
      <c r="F207" s="13">
        <v>106.8</v>
      </c>
      <c r="G207" s="10">
        <f t="shared" si="76"/>
        <v>0.93</v>
      </c>
      <c r="H207" s="59">
        <f t="shared" si="77"/>
        <v>-6.9999999999999951E-2</v>
      </c>
      <c r="I207" s="3">
        <f t="shared" si="74"/>
        <v>86</v>
      </c>
      <c r="J207" s="59">
        <f t="shared" si="78"/>
        <v>-0.01</v>
      </c>
      <c r="K207" s="83">
        <v>2711.1</v>
      </c>
      <c r="L207" s="120">
        <f t="shared" si="79"/>
        <v>11.9</v>
      </c>
      <c r="M207" s="59">
        <f t="shared" si="80"/>
        <v>-7.0000000000000007E-2</v>
      </c>
      <c r="N207" s="128">
        <v>3.7</v>
      </c>
      <c r="O207" s="60">
        <f t="shared" si="81"/>
        <v>61</v>
      </c>
      <c r="P207" s="59">
        <f t="shared" si="82"/>
        <v>-0.33</v>
      </c>
      <c r="Q207" s="65">
        <f t="shared" si="75"/>
        <v>-7.9999999999999946E-2</v>
      </c>
      <c r="R207" s="65">
        <f t="shared" si="83"/>
        <v>-0.4</v>
      </c>
      <c r="S207" s="26">
        <f t="shared" si="68"/>
        <v>2</v>
      </c>
      <c r="T207" s="26">
        <f t="shared" si="73"/>
        <v>20</v>
      </c>
      <c r="U207" s="23">
        <f t="shared" si="69"/>
        <v>0</v>
      </c>
      <c r="V207" s="19">
        <f t="shared" si="70"/>
        <v>0</v>
      </c>
      <c r="W207" s="23" t="str">
        <f t="shared" si="71"/>
        <v>ВВ</v>
      </c>
      <c r="X207" s="17">
        <f t="shared" si="72"/>
        <v>0</v>
      </c>
      <c r="Y207" s="1"/>
    </row>
    <row r="208" spans="2:25" ht="15" outlineLevel="2" x14ac:dyDescent="0.25">
      <c r="B208" s="2">
        <v>170</v>
      </c>
      <c r="C208" s="76" t="s">
        <v>212</v>
      </c>
      <c r="D208" s="5">
        <v>210.97</v>
      </c>
      <c r="E208" s="5">
        <v>173.92</v>
      </c>
      <c r="F208" s="13">
        <v>101.05</v>
      </c>
      <c r="G208" s="10">
        <f t="shared" si="76"/>
        <v>0.82</v>
      </c>
      <c r="H208" s="59">
        <f t="shared" si="77"/>
        <v>-0.18000000000000005</v>
      </c>
      <c r="I208" s="3">
        <f t="shared" si="74"/>
        <v>106</v>
      </c>
      <c r="J208" s="59">
        <f t="shared" si="78"/>
        <v>-0.25</v>
      </c>
      <c r="K208" s="83">
        <v>1947.2</v>
      </c>
      <c r="L208" s="120">
        <f t="shared" si="79"/>
        <v>11.2</v>
      </c>
      <c r="M208" s="59">
        <f t="shared" si="80"/>
        <v>-0.01</v>
      </c>
      <c r="N208" s="128">
        <v>2</v>
      </c>
      <c r="O208" s="60">
        <f t="shared" si="81"/>
        <v>87</v>
      </c>
      <c r="P208" s="59">
        <f t="shared" si="82"/>
        <v>-0.05</v>
      </c>
      <c r="Q208" s="65">
        <f t="shared" si="75"/>
        <v>-0.43000000000000005</v>
      </c>
      <c r="R208" s="65">
        <f t="shared" si="83"/>
        <v>-6.0000000000000005E-2</v>
      </c>
      <c r="S208" s="26">
        <f t="shared" si="68"/>
        <v>2</v>
      </c>
      <c r="T208" s="26">
        <f t="shared" si="73"/>
        <v>20</v>
      </c>
      <c r="U208" s="23">
        <f t="shared" si="69"/>
        <v>0</v>
      </c>
      <c r="V208" s="19">
        <f t="shared" si="70"/>
        <v>0</v>
      </c>
      <c r="W208" s="23" t="str">
        <f t="shared" si="71"/>
        <v>ВВ</v>
      </c>
      <c r="X208" s="17">
        <f t="shared" si="72"/>
        <v>0</v>
      </c>
      <c r="Y208" s="1"/>
    </row>
    <row r="209" spans="2:26" ht="15" outlineLevel="2" x14ac:dyDescent="0.25">
      <c r="B209" s="2">
        <v>171</v>
      </c>
      <c r="C209" s="76" t="s">
        <v>213</v>
      </c>
      <c r="D209" s="5">
        <v>1478.79</v>
      </c>
      <c r="E209" s="5">
        <v>1246.1500000000001</v>
      </c>
      <c r="F209" s="13">
        <v>986.63</v>
      </c>
      <c r="G209" s="10">
        <f t="shared" si="76"/>
        <v>0.84</v>
      </c>
      <c r="H209" s="59">
        <f t="shared" si="77"/>
        <v>-0.16000000000000003</v>
      </c>
      <c r="I209" s="3">
        <f t="shared" si="74"/>
        <v>144</v>
      </c>
      <c r="J209" s="59">
        <f t="shared" si="78"/>
        <v>-0.69</v>
      </c>
      <c r="K209" s="83">
        <v>7674.4</v>
      </c>
      <c r="L209" s="120">
        <f t="shared" si="79"/>
        <v>6.2</v>
      </c>
      <c r="M209" s="59">
        <f t="shared" si="80"/>
        <v>0.44</v>
      </c>
      <c r="N209" s="128">
        <v>11.9</v>
      </c>
      <c r="O209" s="60">
        <f t="shared" si="81"/>
        <v>105</v>
      </c>
      <c r="P209" s="59">
        <f t="shared" si="82"/>
        <v>0.15</v>
      </c>
      <c r="Q209" s="65">
        <f t="shared" si="75"/>
        <v>-0.85</v>
      </c>
      <c r="R209" s="65">
        <f t="shared" si="83"/>
        <v>0.59</v>
      </c>
      <c r="S209" s="26">
        <f t="shared" si="68"/>
        <v>2</v>
      </c>
      <c r="T209" s="26">
        <f t="shared" si="73"/>
        <v>10</v>
      </c>
      <c r="U209" s="23">
        <f t="shared" si="69"/>
        <v>0</v>
      </c>
      <c r="V209" s="19">
        <f t="shared" si="70"/>
        <v>0</v>
      </c>
      <c r="W209" s="23">
        <f t="shared" si="71"/>
        <v>0</v>
      </c>
      <c r="X209" s="17" t="str">
        <f t="shared" si="72"/>
        <v>ВА</v>
      </c>
      <c r="Y209" s="1"/>
    </row>
    <row r="210" spans="2:26" ht="15" outlineLevel="2" x14ac:dyDescent="0.25">
      <c r="B210" s="2">
        <v>172</v>
      </c>
      <c r="C210" s="76" t="s">
        <v>214</v>
      </c>
      <c r="D210" s="5">
        <v>407.47</v>
      </c>
      <c r="E210" s="5">
        <v>390.46</v>
      </c>
      <c r="F210" s="13">
        <v>448.01</v>
      </c>
      <c r="G210" s="10">
        <f t="shared" si="76"/>
        <v>0.96</v>
      </c>
      <c r="H210" s="59">
        <f t="shared" si="77"/>
        <v>-4.0000000000000036E-2</v>
      </c>
      <c r="I210" s="3">
        <f t="shared" si="74"/>
        <v>209</v>
      </c>
      <c r="J210" s="59">
        <f t="shared" si="78"/>
        <v>-1.46</v>
      </c>
      <c r="K210" s="83">
        <v>3711.7</v>
      </c>
      <c r="L210" s="120">
        <f t="shared" si="79"/>
        <v>9.5</v>
      </c>
      <c r="M210" s="59">
        <f t="shared" si="80"/>
        <v>0.14000000000000001</v>
      </c>
      <c r="N210" s="128">
        <v>5.8</v>
      </c>
      <c r="O210" s="60">
        <f t="shared" si="81"/>
        <v>67</v>
      </c>
      <c r="P210" s="59">
        <f t="shared" si="82"/>
        <v>-0.27</v>
      </c>
      <c r="Q210" s="65">
        <f t="shared" si="75"/>
        <v>-1.5</v>
      </c>
      <c r="R210" s="65">
        <f t="shared" si="83"/>
        <v>-0.13</v>
      </c>
      <c r="S210" s="26">
        <f t="shared" si="68"/>
        <v>2</v>
      </c>
      <c r="T210" s="26">
        <f t="shared" si="73"/>
        <v>20</v>
      </c>
      <c r="U210" s="23">
        <f t="shared" si="69"/>
        <v>0</v>
      </c>
      <c r="V210" s="19">
        <f t="shared" si="70"/>
        <v>0</v>
      </c>
      <c r="W210" s="23" t="str">
        <f t="shared" si="71"/>
        <v>ВВ</v>
      </c>
      <c r="X210" s="17">
        <f t="shared" si="72"/>
        <v>0</v>
      </c>
      <c r="Y210" s="1"/>
    </row>
    <row r="211" spans="2:26" ht="15" outlineLevel="2" x14ac:dyDescent="0.25">
      <c r="B211" s="2">
        <v>173</v>
      </c>
      <c r="C211" s="76" t="s">
        <v>215</v>
      </c>
      <c r="D211" s="5">
        <v>334.66</v>
      </c>
      <c r="E211" s="5">
        <v>269.19</v>
      </c>
      <c r="F211" s="13">
        <v>240.47</v>
      </c>
      <c r="G211" s="10">
        <f t="shared" si="76"/>
        <v>0.8</v>
      </c>
      <c r="H211" s="59">
        <f t="shared" si="77"/>
        <v>-0.19999999999999996</v>
      </c>
      <c r="I211" s="3">
        <f t="shared" si="74"/>
        <v>163</v>
      </c>
      <c r="J211" s="59">
        <f t="shared" si="78"/>
        <v>-0.92</v>
      </c>
      <c r="K211" s="83">
        <v>2894.6</v>
      </c>
      <c r="L211" s="120">
        <f t="shared" si="79"/>
        <v>10.8</v>
      </c>
      <c r="M211" s="59">
        <f t="shared" si="80"/>
        <v>0.03</v>
      </c>
      <c r="N211" s="128">
        <v>3</v>
      </c>
      <c r="O211" s="60">
        <f t="shared" si="81"/>
        <v>90</v>
      </c>
      <c r="P211" s="59">
        <f t="shared" si="82"/>
        <v>-0.02</v>
      </c>
      <c r="Q211" s="65">
        <f t="shared" si="75"/>
        <v>-1.1200000000000001</v>
      </c>
      <c r="R211" s="65">
        <f t="shared" si="83"/>
        <v>9.9999999999999985E-3</v>
      </c>
      <c r="S211" s="26">
        <f t="shared" si="68"/>
        <v>2</v>
      </c>
      <c r="T211" s="26">
        <f t="shared" si="73"/>
        <v>10</v>
      </c>
      <c r="U211" s="23">
        <f t="shared" si="69"/>
        <v>0</v>
      </c>
      <c r="V211" s="19">
        <f t="shared" si="70"/>
        <v>0</v>
      </c>
      <c r="W211" s="23">
        <f t="shared" si="71"/>
        <v>0</v>
      </c>
      <c r="X211" s="17" t="str">
        <f t="shared" si="72"/>
        <v>ВА</v>
      </c>
      <c r="Y211" s="1"/>
    </row>
    <row r="212" spans="2:26" ht="15" outlineLevel="2" x14ac:dyDescent="0.25">
      <c r="B212" s="2">
        <v>174</v>
      </c>
      <c r="C212" s="76" t="s">
        <v>216</v>
      </c>
      <c r="D212" s="5">
        <v>274.79000000000002</v>
      </c>
      <c r="E212" s="5">
        <v>233.96</v>
      </c>
      <c r="F212" s="13">
        <v>124.83</v>
      </c>
      <c r="G212" s="10">
        <f t="shared" si="76"/>
        <v>0.85</v>
      </c>
      <c r="H212" s="59">
        <f t="shared" si="77"/>
        <v>-0.15000000000000002</v>
      </c>
      <c r="I212" s="3">
        <f t="shared" si="74"/>
        <v>97</v>
      </c>
      <c r="J212" s="59">
        <f t="shared" si="78"/>
        <v>-0.14000000000000001</v>
      </c>
      <c r="K212" s="83">
        <v>3297</v>
      </c>
      <c r="L212" s="120">
        <f t="shared" si="79"/>
        <v>14.1</v>
      </c>
      <c r="M212" s="59">
        <f t="shared" si="80"/>
        <v>-0.27</v>
      </c>
      <c r="N212" s="128">
        <v>3.9</v>
      </c>
      <c r="O212" s="60">
        <f t="shared" si="81"/>
        <v>60</v>
      </c>
      <c r="P212" s="59">
        <f t="shared" si="82"/>
        <v>-0.34</v>
      </c>
      <c r="Q212" s="65">
        <f t="shared" si="75"/>
        <v>-0.29000000000000004</v>
      </c>
      <c r="R212" s="65">
        <f t="shared" si="83"/>
        <v>-0.6100000000000001</v>
      </c>
      <c r="S212" s="26">
        <f t="shared" si="68"/>
        <v>2</v>
      </c>
      <c r="T212" s="26">
        <f t="shared" si="73"/>
        <v>20</v>
      </c>
      <c r="U212" s="23">
        <f t="shared" si="69"/>
        <v>0</v>
      </c>
      <c r="V212" s="19">
        <f t="shared" si="70"/>
        <v>0</v>
      </c>
      <c r="W212" s="23" t="str">
        <f t="shared" si="71"/>
        <v>ВВ</v>
      </c>
      <c r="X212" s="17">
        <f t="shared" si="72"/>
        <v>0</v>
      </c>
      <c r="Y212" s="1"/>
    </row>
    <row r="213" spans="2:26" ht="15" outlineLevel="2" x14ac:dyDescent="0.25">
      <c r="B213" s="2">
        <v>175</v>
      </c>
      <c r="C213" s="76" t="s">
        <v>217</v>
      </c>
      <c r="D213" s="5">
        <v>255.6</v>
      </c>
      <c r="E213" s="5">
        <v>208.67</v>
      </c>
      <c r="F213" s="13">
        <v>158.94</v>
      </c>
      <c r="G213" s="10">
        <f t="shared" si="76"/>
        <v>0.82</v>
      </c>
      <c r="H213" s="59">
        <f t="shared" si="77"/>
        <v>-0.18000000000000005</v>
      </c>
      <c r="I213" s="3">
        <f t="shared" si="74"/>
        <v>139</v>
      </c>
      <c r="J213" s="59">
        <f t="shared" si="78"/>
        <v>-0.63</v>
      </c>
      <c r="K213" s="83">
        <v>2655.5</v>
      </c>
      <c r="L213" s="120">
        <f t="shared" si="79"/>
        <v>12.7</v>
      </c>
      <c r="M213" s="59">
        <f t="shared" si="80"/>
        <v>-0.14000000000000001</v>
      </c>
      <c r="N213" s="128">
        <v>3</v>
      </c>
      <c r="O213" s="60">
        <f t="shared" si="81"/>
        <v>70</v>
      </c>
      <c r="P213" s="59">
        <f t="shared" si="82"/>
        <v>-0.23</v>
      </c>
      <c r="Q213" s="65">
        <f t="shared" si="75"/>
        <v>-0.81</v>
      </c>
      <c r="R213" s="65">
        <f t="shared" si="83"/>
        <v>-0.37</v>
      </c>
      <c r="S213" s="26">
        <f t="shared" si="68"/>
        <v>2</v>
      </c>
      <c r="T213" s="26">
        <f t="shared" si="73"/>
        <v>20</v>
      </c>
      <c r="U213" s="23">
        <f t="shared" si="69"/>
        <v>0</v>
      </c>
      <c r="V213" s="19">
        <f t="shared" si="70"/>
        <v>0</v>
      </c>
      <c r="W213" s="23" t="str">
        <f t="shared" si="71"/>
        <v>ВВ</v>
      </c>
      <c r="X213" s="17">
        <f t="shared" si="72"/>
        <v>0</v>
      </c>
      <c r="Y213" s="1"/>
    </row>
    <row r="214" spans="2:26" ht="15" outlineLevel="2" x14ac:dyDescent="0.25">
      <c r="B214" s="2">
        <v>176</v>
      </c>
      <c r="C214" s="76" t="s">
        <v>218</v>
      </c>
      <c r="D214" s="5">
        <v>83.93</v>
      </c>
      <c r="E214" s="5">
        <v>58.43</v>
      </c>
      <c r="F214" s="13">
        <v>51.5</v>
      </c>
      <c r="G214" s="10">
        <f t="shared" si="76"/>
        <v>0.7</v>
      </c>
      <c r="H214" s="59">
        <f t="shared" si="77"/>
        <v>-0.30000000000000004</v>
      </c>
      <c r="I214" s="3">
        <f t="shared" si="74"/>
        <v>161</v>
      </c>
      <c r="J214" s="59">
        <f t="shared" si="78"/>
        <v>-0.89</v>
      </c>
      <c r="K214" s="83">
        <v>1692.4</v>
      </c>
      <c r="L214" s="120">
        <f t="shared" si="79"/>
        <v>29</v>
      </c>
      <c r="M214" s="59">
        <f t="shared" si="80"/>
        <v>-1.61</v>
      </c>
      <c r="N214" s="128">
        <v>2.6</v>
      </c>
      <c r="O214" s="60">
        <f t="shared" si="81"/>
        <v>22</v>
      </c>
      <c r="P214" s="59">
        <f t="shared" si="82"/>
        <v>-0.76</v>
      </c>
      <c r="Q214" s="65">
        <f t="shared" si="75"/>
        <v>-1.19</v>
      </c>
      <c r="R214" s="65">
        <f t="shared" si="83"/>
        <v>-2.37</v>
      </c>
      <c r="S214" s="26">
        <f t="shared" si="68"/>
        <v>2</v>
      </c>
      <c r="T214" s="26">
        <f t="shared" si="73"/>
        <v>20</v>
      </c>
      <c r="U214" s="23">
        <f t="shared" si="69"/>
        <v>0</v>
      </c>
      <c r="V214" s="19">
        <f t="shared" si="70"/>
        <v>0</v>
      </c>
      <c r="W214" s="23" t="str">
        <f t="shared" si="71"/>
        <v>ВВ</v>
      </c>
      <c r="X214" s="17">
        <f t="shared" si="72"/>
        <v>0</v>
      </c>
      <c r="Y214" s="1"/>
    </row>
    <row r="215" spans="2:26" ht="15" outlineLevel="2" x14ac:dyDescent="0.25">
      <c r="B215" s="2">
        <v>177</v>
      </c>
      <c r="C215" s="76" t="s">
        <v>219</v>
      </c>
      <c r="D215" s="5">
        <v>480.1</v>
      </c>
      <c r="E215" s="5">
        <v>420.22</v>
      </c>
      <c r="F215" s="13">
        <v>217.88</v>
      </c>
      <c r="G215" s="10">
        <f t="shared" si="76"/>
        <v>0.88</v>
      </c>
      <c r="H215" s="59">
        <f t="shared" si="77"/>
        <v>-0.12</v>
      </c>
      <c r="I215" s="3">
        <f t="shared" si="74"/>
        <v>95</v>
      </c>
      <c r="J215" s="59">
        <f t="shared" si="78"/>
        <v>-0.12</v>
      </c>
      <c r="K215" s="83">
        <v>4184.6000000000004</v>
      </c>
      <c r="L215" s="120">
        <f t="shared" si="79"/>
        <v>10</v>
      </c>
      <c r="M215" s="59">
        <f t="shared" si="80"/>
        <v>0.1</v>
      </c>
      <c r="N215" s="128">
        <v>8</v>
      </c>
      <c r="O215" s="60">
        <f t="shared" si="81"/>
        <v>53</v>
      </c>
      <c r="P215" s="59">
        <f t="shared" si="82"/>
        <v>-0.42</v>
      </c>
      <c r="Q215" s="65">
        <f t="shared" si="75"/>
        <v>-0.24</v>
      </c>
      <c r="R215" s="65">
        <f t="shared" si="83"/>
        <v>-0.31999999999999995</v>
      </c>
      <c r="S215" s="26">
        <f t="shared" si="68"/>
        <v>2</v>
      </c>
      <c r="T215" s="26">
        <f t="shared" si="73"/>
        <v>20</v>
      </c>
      <c r="U215" s="23">
        <f t="shared" si="69"/>
        <v>0</v>
      </c>
      <c r="V215" s="19">
        <f t="shared" si="70"/>
        <v>0</v>
      </c>
      <c r="W215" s="23" t="str">
        <f t="shared" si="71"/>
        <v>ВВ</v>
      </c>
      <c r="X215" s="17">
        <f t="shared" si="72"/>
        <v>0</v>
      </c>
      <c r="Y215" s="1"/>
    </row>
    <row r="216" spans="2:26" ht="15" outlineLevel="2" x14ac:dyDescent="0.25">
      <c r="B216" s="2">
        <v>178</v>
      </c>
      <c r="C216" s="76" t="s">
        <v>220</v>
      </c>
      <c r="D216" s="5">
        <v>724.26</v>
      </c>
      <c r="E216" s="5">
        <v>527.4</v>
      </c>
      <c r="F216" s="13">
        <v>475.86</v>
      </c>
      <c r="G216" s="10">
        <f t="shared" si="76"/>
        <v>0.73</v>
      </c>
      <c r="H216" s="59">
        <f t="shared" si="77"/>
        <v>-0.27</v>
      </c>
      <c r="I216" s="3">
        <f t="shared" si="74"/>
        <v>165</v>
      </c>
      <c r="J216" s="59">
        <f t="shared" si="78"/>
        <v>-0.94</v>
      </c>
      <c r="K216" s="83">
        <v>5730.7</v>
      </c>
      <c r="L216" s="120">
        <f t="shared" si="79"/>
        <v>10.9</v>
      </c>
      <c r="M216" s="59">
        <f t="shared" si="80"/>
        <v>0.02</v>
      </c>
      <c r="N216" s="128">
        <v>9</v>
      </c>
      <c r="O216" s="60">
        <f t="shared" si="81"/>
        <v>59</v>
      </c>
      <c r="P216" s="59">
        <f t="shared" si="82"/>
        <v>-0.36</v>
      </c>
      <c r="Q216" s="65">
        <f t="shared" si="75"/>
        <v>-1.21</v>
      </c>
      <c r="R216" s="65">
        <f t="shared" si="83"/>
        <v>-0.33999999999999997</v>
      </c>
      <c r="S216" s="26">
        <f t="shared" si="68"/>
        <v>2</v>
      </c>
      <c r="T216" s="26">
        <f t="shared" si="73"/>
        <v>20</v>
      </c>
      <c r="U216" s="23">
        <f t="shared" si="69"/>
        <v>0</v>
      </c>
      <c r="V216" s="19">
        <f t="shared" si="70"/>
        <v>0</v>
      </c>
      <c r="W216" s="23" t="str">
        <f t="shared" si="71"/>
        <v>ВВ</v>
      </c>
      <c r="X216" s="17">
        <f t="shared" si="72"/>
        <v>0</v>
      </c>
      <c r="Y216" s="1"/>
    </row>
    <row r="217" spans="2:26" ht="15" outlineLevel="2" x14ac:dyDescent="0.25">
      <c r="B217" s="2">
        <v>179</v>
      </c>
      <c r="C217" s="76" t="s">
        <v>221</v>
      </c>
      <c r="D217" s="5">
        <v>151.59</v>
      </c>
      <c r="E217" s="5">
        <v>116.6</v>
      </c>
      <c r="F217" s="13">
        <v>72.989999999999995</v>
      </c>
      <c r="G217" s="10">
        <f t="shared" si="76"/>
        <v>0.77</v>
      </c>
      <c r="H217" s="59">
        <f t="shared" si="77"/>
        <v>-0.22999999999999998</v>
      </c>
      <c r="I217" s="3">
        <f t="shared" si="74"/>
        <v>114</v>
      </c>
      <c r="J217" s="59">
        <f t="shared" si="78"/>
        <v>-0.34</v>
      </c>
      <c r="K217" s="83">
        <v>2866.1</v>
      </c>
      <c r="L217" s="120">
        <f t="shared" si="79"/>
        <v>24.6</v>
      </c>
      <c r="M217" s="59">
        <f t="shared" si="80"/>
        <v>-1.22</v>
      </c>
      <c r="N217" s="128">
        <v>3.9</v>
      </c>
      <c r="O217" s="60">
        <f t="shared" si="81"/>
        <v>30</v>
      </c>
      <c r="P217" s="59">
        <f t="shared" si="82"/>
        <v>-0.67</v>
      </c>
      <c r="Q217" s="65">
        <f t="shared" si="75"/>
        <v>-0.57000000000000006</v>
      </c>
      <c r="R217" s="65">
        <f t="shared" si="83"/>
        <v>-1.8900000000000001</v>
      </c>
      <c r="S217" s="26">
        <f t="shared" si="68"/>
        <v>2</v>
      </c>
      <c r="T217" s="26">
        <f t="shared" si="73"/>
        <v>20</v>
      </c>
      <c r="U217" s="23">
        <f t="shared" si="69"/>
        <v>0</v>
      </c>
      <c r="V217" s="19">
        <f t="shared" si="70"/>
        <v>0</v>
      </c>
      <c r="W217" s="23" t="str">
        <f t="shared" si="71"/>
        <v>ВВ</v>
      </c>
      <c r="X217" s="17">
        <f t="shared" si="72"/>
        <v>0</v>
      </c>
      <c r="Y217" s="1"/>
    </row>
    <row r="218" spans="2:26" ht="15" outlineLevel="2" x14ac:dyDescent="0.25">
      <c r="B218" s="2">
        <v>180</v>
      </c>
      <c r="C218" s="76" t="s">
        <v>222</v>
      </c>
      <c r="D218" s="5">
        <v>1272.58</v>
      </c>
      <c r="E218" s="5">
        <v>1136.8699999999999</v>
      </c>
      <c r="F218" s="13">
        <v>703.71</v>
      </c>
      <c r="G218" s="10">
        <f t="shared" si="76"/>
        <v>0.89</v>
      </c>
      <c r="H218" s="59">
        <f t="shared" si="77"/>
        <v>-0.10999999999999999</v>
      </c>
      <c r="I218" s="3">
        <f t="shared" si="74"/>
        <v>113</v>
      </c>
      <c r="J218" s="59">
        <f t="shared" si="78"/>
        <v>-0.33</v>
      </c>
      <c r="K218" s="83">
        <v>7545.1</v>
      </c>
      <c r="L218" s="120">
        <f t="shared" si="79"/>
        <v>6.6</v>
      </c>
      <c r="M218" s="59">
        <f t="shared" si="80"/>
        <v>0.41</v>
      </c>
      <c r="N218" s="128">
        <v>9.6</v>
      </c>
      <c r="O218" s="60">
        <f t="shared" si="81"/>
        <v>118</v>
      </c>
      <c r="P218" s="59">
        <f t="shared" si="82"/>
        <v>0.28999999999999998</v>
      </c>
      <c r="Q218" s="65">
        <f t="shared" si="75"/>
        <v>-0.44</v>
      </c>
      <c r="R218" s="65">
        <f t="shared" si="83"/>
        <v>0.7</v>
      </c>
      <c r="S218" s="26">
        <f t="shared" si="68"/>
        <v>2</v>
      </c>
      <c r="T218" s="26">
        <f t="shared" si="73"/>
        <v>10</v>
      </c>
      <c r="U218" s="23">
        <f t="shared" si="69"/>
        <v>0</v>
      </c>
      <c r="V218" s="19">
        <f t="shared" si="70"/>
        <v>0</v>
      </c>
      <c r="W218" s="23">
        <f t="shared" si="71"/>
        <v>0</v>
      </c>
      <c r="X218" s="17" t="str">
        <f t="shared" si="72"/>
        <v>ВА</v>
      </c>
      <c r="Y218" s="1"/>
    </row>
    <row r="219" spans="2:26" ht="15" outlineLevel="2" x14ac:dyDescent="0.25">
      <c r="B219" s="2">
        <v>181</v>
      </c>
      <c r="C219" s="76" t="s">
        <v>223</v>
      </c>
      <c r="D219" s="5">
        <v>612.46</v>
      </c>
      <c r="E219" s="5">
        <v>571.21</v>
      </c>
      <c r="F219" s="13">
        <v>191.25</v>
      </c>
      <c r="G219" s="10">
        <f t="shared" si="76"/>
        <v>0.93</v>
      </c>
      <c r="H219" s="59">
        <f t="shared" si="77"/>
        <v>-6.9999999999999951E-2</v>
      </c>
      <c r="I219" s="3">
        <f t="shared" si="74"/>
        <v>61</v>
      </c>
      <c r="J219" s="59">
        <f t="shared" si="78"/>
        <v>0.28000000000000003</v>
      </c>
      <c r="K219" s="83">
        <v>3397.1</v>
      </c>
      <c r="L219" s="120">
        <f t="shared" si="79"/>
        <v>5.9</v>
      </c>
      <c r="M219" s="59">
        <f t="shared" si="80"/>
        <v>0.47</v>
      </c>
      <c r="N219" s="128">
        <v>5</v>
      </c>
      <c r="O219" s="60">
        <f t="shared" si="81"/>
        <v>114</v>
      </c>
      <c r="P219" s="59">
        <f t="shared" si="82"/>
        <v>0.25</v>
      </c>
      <c r="Q219" s="65">
        <f t="shared" si="75"/>
        <v>0.21000000000000008</v>
      </c>
      <c r="R219" s="65">
        <f t="shared" si="83"/>
        <v>0.72</v>
      </c>
      <c r="S219" s="26">
        <f t="shared" si="68"/>
        <v>1</v>
      </c>
      <c r="T219" s="26">
        <f t="shared" si="73"/>
        <v>10</v>
      </c>
      <c r="U219" s="23">
        <f t="shared" si="69"/>
        <v>0</v>
      </c>
      <c r="V219" s="19" t="str">
        <f t="shared" si="70"/>
        <v>АА</v>
      </c>
      <c r="W219" s="23">
        <f t="shared" si="71"/>
        <v>0</v>
      </c>
      <c r="X219" s="17">
        <f t="shared" si="72"/>
        <v>0</v>
      </c>
      <c r="Y219" s="1"/>
    </row>
    <row r="220" spans="2:26" ht="15" outlineLevel="2" x14ac:dyDescent="0.25">
      <c r="B220" s="2">
        <v>182</v>
      </c>
      <c r="C220" s="76" t="s">
        <v>224</v>
      </c>
      <c r="D220" s="5">
        <v>239.59</v>
      </c>
      <c r="E220" s="5">
        <v>220.54</v>
      </c>
      <c r="F220" s="13">
        <v>99.05</v>
      </c>
      <c r="G220" s="10">
        <f t="shared" si="76"/>
        <v>0.92</v>
      </c>
      <c r="H220" s="59">
        <f t="shared" si="77"/>
        <v>-7.999999999999996E-2</v>
      </c>
      <c r="I220" s="3">
        <f t="shared" si="74"/>
        <v>82</v>
      </c>
      <c r="J220" s="59">
        <f t="shared" si="78"/>
        <v>0.04</v>
      </c>
      <c r="K220" s="83">
        <v>2705.9</v>
      </c>
      <c r="L220" s="120">
        <f t="shared" si="79"/>
        <v>12.3</v>
      </c>
      <c r="M220" s="59">
        <f t="shared" si="80"/>
        <v>-0.11</v>
      </c>
      <c r="N220" s="128">
        <v>3</v>
      </c>
      <c r="O220" s="60">
        <f t="shared" si="81"/>
        <v>74</v>
      </c>
      <c r="P220" s="59">
        <f t="shared" si="82"/>
        <v>-0.19</v>
      </c>
      <c r="Q220" s="65">
        <f t="shared" si="75"/>
        <v>-3.9999999999999959E-2</v>
      </c>
      <c r="R220" s="65">
        <f t="shared" si="83"/>
        <v>-0.3</v>
      </c>
      <c r="S220" s="26">
        <f t="shared" si="68"/>
        <v>2</v>
      </c>
      <c r="T220" s="26">
        <f t="shared" si="73"/>
        <v>20</v>
      </c>
      <c r="U220" s="23">
        <f t="shared" si="69"/>
        <v>0</v>
      </c>
      <c r="V220" s="19">
        <f t="shared" si="70"/>
        <v>0</v>
      </c>
      <c r="W220" s="23" t="str">
        <f t="shared" si="71"/>
        <v>ВВ</v>
      </c>
      <c r="X220" s="17">
        <f t="shared" si="72"/>
        <v>0</v>
      </c>
      <c r="Y220" s="1"/>
      <c r="Z220" s="181"/>
    </row>
    <row r="221" spans="2:26" ht="15" outlineLevel="2" x14ac:dyDescent="0.25">
      <c r="B221" s="2">
        <v>183</v>
      </c>
      <c r="C221" s="76" t="s">
        <v>225</v>
      </c>
      <c r="D221" s="5">
        <v>83.66</v>
      </c>
      <c r="E221" s="5">
        <v>74.19</v>
      </c>
      <c r="F221" s="13">
        <v>46.47</v>
      </c>
      <c r="G221" s="10">
        <f t="shared" si="76"/>
        <v>0.89</v>
      </c>
      <c r="H221" s="59">
        <f t="shared" si="77"/>
        <v>-0.10999999999999999</v>
      </c>
      <c r="I221" s="3">
        <f t="shared" si="74"/>
        <v>114</v>
      </c>
      <c r="J221" s="59">
        <f t="shared" si="78"/>
        <v>-0.34</v>
      </c>
      <c r="K221" s="83">
        <v>2507.9</v>
      </c>
      <c r="L221" s="120">
        <f t="shared" si="79"/>
        <v>33.799999999999997</v>
      </c>
      <c r="M221" s="59">
        <f t="shared" si="80"/>
        <v>-2.0499999999999998</v>
      </c>
      <c r="N221" s="128">
        <v>2.9</v>
      </c>
      <c r="O221" s="60">
        <f t="shared" si="81"/>
        <v>26</v>
      </c>
      <c r="P221" s="59">
        <f t="shared" si="82"/>
        <v>-0.72</v>
      </c>
      <c r="Q221" s="65">
        <f t="shared" si="75"/>
        <v>-0.45</v>
      </c>
      <c r="R221" s="65">
        <f t="shared" si="83"/>
        <v>-2.7699999999999996</v>
      </c>
      <c r="S221" s="26">
        <f t="shared" si="68"/>
        <v>2</v>
      </c>
      <c r="T221" s="26">
        <f t="shared" si="73"/>
        <v>20</v>
      </c>
      <c r="U221" s="23">
        <f t="shared" si="69"/>
        <v>0</v>
      </c>
      <c r="V221" s="19">
        <f t="shared" si="70"/>
        <v>0</v>
      </c>
      <c r="W221" s="23" t="str">
        <f t="shared" si="71"/>
        <v>ВВ</v>
      </c>
      <c r="X221" s="17">
        <f t="shared" si="72"/>
        <v>0</v>
      </c>
      <c r="Y221" s="1"/>
    </row>
    <row r="222" spans="2:26" ht="15" outlineLevel="2" x14ac:dyDescent="0.25">
      <c r="B222" s="2">
        <v>184</v>
      </c>
      <c r="C222" s="76" t="s">
        <v>226</v>
      </c>
      <c r="D222" s="5">
        <v>126.73</v>
      </c>
      <c r="E222" s="5">
        <v>89.45</v>
      </c>
      <c r="F222" s="13">
        <v>127.28</v>
      </c>
      <c r="G222" s="10">
        <f t="shared" si="76"/>
        <v>0.71</v>
      </c>
      <c r="H222" s="59">
        <f t="shared" si="77"/>
        <v>-0.29000000000000004</v>
      </c>
      <c r="I222" s="3">
        <f t="shared" si="74"/>
        <v>260</v>
      </c>
      <c r="J222" s="59">
        <f t="shared" si="78"/>
        <v>-2.06</v>
      </c>
      <c r="K222" s="83">
        <v>2064.4</v>
      </c>
      <c r="L222" s="120">
        <f t="shared" si="79"/>
        <v>23.1</v>
      </c>
      <c r="M222" s="59">
        <f t="shared" si="80"/>
        <v>-1.08</v>
      </c>
      <c r="N222" s="128">
        <v>1</v>
      </c>
      <c r="O222" s="60">
        <f t="shared" si="81"/>
        <v>89</v>
      </c>
      <c r="P222" s="59">
        <f t="shared" si="82"/>
        <v>-0.03</v>
      </c>
      <c r="Q222" s="65">
        <f t="shared" si="75"/>
        <v>-2.35</v>
      </c>
      <c r="R222" s="65">
        <f t="shared" si="83"/>
        <v>-1.1100000000000001</v>
      </c>
      <c r="S222" s="26">
        <f t="shared" si="68"/>
        <v>2</v>
      </c>
      <c r="T222" s="26">
        <f t="shared" si="73"/>
        <v>20</v>
      </c>
      <c r="U222" s="23">
        <f t="shared" si="69"/>
        <v>0</v>
      </c>
      <c r="V222" s="19">
        <f t="shared" si="70"/>
        <v>0</v>
      </c>
      <c r="W222" s="23" t="str">
        <f t="shared" si="71"/>
        <v>ВВ</v>
      </c>
      <c r="X222" s="17">
        <f t="shared" si="72"/>
        <v>0</v>
      </c>
      <c r="Y222" s="1"/>
    </row>
    <row r="223" spans="2:26" ht="15" outlineLevel="2" x14ac:dyDescent="0.25">
      <c r="B223" s="2">
        <v>185</v>
      </c>
      <c r="C223" s="76" t="s">
        <v>227</v>
      </c>
      <c r="D223" s="5">
        <v>264.02</v>
      </c>
      <c r="E223" s="5">
        <v>199.18</v>
      </c>
      <c r="F223" s="13">
        <v>182.85</v>
      </c>
      <c r="G223" s="10">
        <f t="shared" si="76"/>
        <v>0.75</v>
      </c>
      <c r="H223" s="59">
        <f t="shared" si="77"/>
        <v>-0.25</v>
      </c>
      <c r="I223" s="3">
        <f t="shared" si="74"/>
        <v>168</v>
      </c>
      <c r="J223" s="59">
        <f t="shared" si="78"/>
        <v>-0.97</v>
      </c>
      <c r="K223" s="83">
        <v>2655.2</v>
      </c>
      <c r="L223" s="120">
        <f t="shared" si="79"/>
        <v>13.3</v>
      </c>
      <c r="M223" s="59">
        <f t="shared" si="80"/>
        <v>-0.2</v>
      </c>
      <c r="N223" s="128">
        <v>2.5</v>
      </c>
      <c r="O223" s="60">
        <f t="shared" si="81"/>
        <v>80</v>
      </c>
      <c r="P223" s="59">
        <f t="shared" si="82"/>
        <v>-0.13</v>
      </c>
      <c r="Q223" s="65">
        <f t="shared" si="75"/>
        <v>-1.22</v>
      </c>
      <c r="R223" s="65">
        <f t="shared" si="83"/>
        <v>-0.33</v>
      </c>
      <c r="S223" s="26">
        <f t="shared" si="68"/>
        <v>2</v>
      </c>
      <c r="T223" s="26">
        <f t="shared" si="73"/>
        <v>20</v>
      </c>
      <c r="U223" s="23">
        <f t="shared" si="69"/>
        <v>0</v>
      </c>
      <c r="V223" s="19">
        <f t="shared" si="70"/>
        <v>0</v>
      </c>
      <c r="W223" s="23" t="str">
        <f t="shared" si="71"/>
        <v>ВВ</v>
      </c>
      <c r="X223" s="17">
        <f t="shared" si="72"/>
        <v>0</v>
      </c>
      <c r="Y223" s="1"/>
    </row>
    <row r="224" spans="2:26" ht="15" outlineLevel="2" x14ac:dyDescent="0.25">
      <c r="B224" s="2">
        <v>186</v>
      </c>
      <c r="C224" s="76" t="s">
        <v>228</v>
      </c>
      <c r="D224" s="5">
        <v>219.41</v>
      </c>
      <c r="E224" s="5">
        <v>212.72</v>
      </c>
      <c r="F224" s="13">
        <v>201.68</v>
      </c>
      <c r="G224" s="10">
        <f t="shared" si="76"/>
        <v>0.97</v>
      </c>
      <c r="H224" s="59">
        <f t="shared" si="77"/>
        <v>-3.0000000000000027E-2</v>
      </c>
      <c r="I224" s="3">
        <f t="shared" si="74"/>
        <v>173</v>
      </c>
      <c r="J224" s="59">
        <f t="shared" si="78"/>
        <v>-1.03</v>
      </c>
      <c r="K224" s="83">
        <v>3049.2</v>
      </c>
      <c r="L224" s="120">
        <f t="shared" si="79"/>
        <v>14.3</v>
      </c>
      <c r="M224" s="59">
        <f t="shared" si="80"/>
        <v>-0.28999999999999998</v>
      </c>
      <c r="N224" s="128">
        <v>3</v>
      </c>
      <c r="O224" s="60">
        <f t="shared" si="81"/>
        <v>71</v>
      </c>
      <c r="P224" s="59">
        <f t="shared" si="82"/>
        <v>-0.22</v>
      </c>
      <c r="Q224" s="65">
        <f t="shared" si="75"/>
        <v>-1.06</v>
      </c>
      <c r="R224" s="65">
        <f t="shared" si="83"/>
        <v>-0.51</v>
      </c>
      <c r="S224" s="26">
        <f t="shared" si="68"/>
        <v>2</v>
      </c>
      <c r="T224" s="26">
        <f t="shared" si="73"/>
        <v>20</v>
      </c>
      <c r="U224" s="23">
        <f t="shared" si="69"/>
        <v>0</v>
      </c>
      <c r="V224" s="19">
        <f t="shared" si="70"/>
        <v>0</v>
      </c>
      <c r="W224" s="23" t="str">
        <f t="shared" si="71"/>
        <v>ВВ</v>
      </c>
      <c r="X224" s="17">
        <f t="shared" si="72"/>
        <v>0</v>
      </c>
      <c r="Y224" s="1"/>
    </row>
    <row r="225" spans="2:26" ht="15" outlineLevel="2" x14ac:dyDescent="0.25">
      <c r="B225" s="2">
        <v>187</v>
      </c>
      <c r="C225" s="76" t="s">
        <v>229</v>
      </c>
      <c r="D225" s="5">
        <v>307.02</v>
      </c>
      <c r="E225" s="5">
        <v>255.03</v>
      </c>
      <c r="F225" s="13">
        <v>140.99</v>
      </c>
      <c r="G225" s="10">
        <f t="shared" si="76"/>
        <v>0.83</v>
      </c>
      <c r="H225" s="59">
        <f t="shared" si="77"/>
        <v>-0.17000000000000004</v>
      </c>
      <c r="I225" s="3">
        <f t="shared" si="74"/>
        <v>101</v>
      </c>
      <c r="J225" s="59">
        <f t="shared" si="78"/>
        <v>-0.19</v>
      </c>
      <c r="K225" s="83">
        <v>3995.1</v>
      </c>
      <c r="L225" s="120">
        <f t="shared" si="79"/>
        <v>15.7</v>
      </c>
      <c r="M225" s="59">
        <f t="shared" si="80"/>
        <v>-0.41</v>
      </c>
      <c r="N225" s="128">
        <v>5</v>
      </c>
      <c r="O225" s="60">
        <f t="shared" si="81"/>
        <v>51</v>
      </c>
      <c r="P225" s="59">
        <f t="shared" si="82"/>
        <v>-0.44</v>
      </c>
      <c r="Q225" s="65">
        <f t="shared" si="75"/>
        <v>-0.36000000000000004</v>
      </c>
      <c r="R225" s="65">
        <f t="shared" si="83"/>
        <v>-0.85</v>
      </c>
      <c r="S225" s="26">
        <f t="shared" si="68"/>
        <v>2</v>
      </c>
      <c r="T225" s="26">
        <f t="shared" si="73"/>
        <v>20</v>
      </c>
      <c r="U225" s="23">
        <f t="shared" si="69"/>
        <v>0</v>
      </c>
      <c r="V225" s="19">
        <f t="shared" si="70"/>
        <v>0</v>
      </c>
      <c r="W225" s="23" t="str">
        <f t="shared" si="71"/>
        <v>ВВ</v>
      </c>
      <c r="X225" s="17">
        <f t="shared" si="72"/>
        <v>0</v>
      </c>
      <c r="Y225" s="1"/>
    </row>
    <row r="226" spans="2:26" ht="15" outlineLevel="2" x14ac:dyDescent="0.25">
      <c r="B226" s="2">
        <v>188</v>
      </c>
      <c r="C226" s="76" t="s">
        <v>230</v>
      </c>
      <c r="D226" s="5">
        <v>1714.14</v>
      </c>
      <c r="E226" s="5">
        <v>1693.02</v>
      </c>
      <c r="F226" s="13">
        <v>1453.12</v>
      </c>
      <c r="G226" s="10">
        <f t="shared" si="76"/>
        <v>0.99</v>
      </c>
      <c r="H226" s="59">
        <f t="shared" si="77"/>
        <v>-1.0000000000000009E-2</v>
      </c>
      <c r="I226" s="3">
        <f t="shared" si="74"/>
        <v>157</v>
      </c>
      <c r="J226" s="59">
        <f t="shared" si="78"/>
        <v>-0.84</v>
      </c>
      <c r="K226" s="83">
        <v>5482.6</v>
      </c>
      <c r="L226" s="120">
        <f t="shared" si="79"/>
        <v>3.2</v>
      </c>
      <c r="M226" s="59">
        <f t="shared" si="80"/>
        <v>0.71</v>
      </c>
      <c r="N226" s="128">
        <v>15.8</v>
      </c>
      <c r="O226" s="60">
        <f t="shared" si="81"/>
        <v>107</v>
      </c>
      <c r="P226" s="59">
        <f t="shared" si="82"/>
        <v>0.17</v>
      </c>
      <c r="Q226" s="65">
        <f t="shared" si="75"/>
        <v>-0.85</v>
      </c>
      <c r="R226" s="65">
        <f t="shared" si="83"/>
        <v>0.88</v>
      </c>
      <c r="S226" s="26">
        <f t="shared" si="68"/>
        <v>2</v>
      </c>
      <c r="T226" s="26">
        <f t="shared" si="73"/>
        <v>10</v>
      </c>
      <c r="U226" s="23">
        <f t="shared" si="69"/>
        <v>0</v>
      </c>
      <c r="V226" s="19">
        <f t="shared" si="70"/>
        <v>0</v>
      </c>
      <c r="W226" s="23">
        <f t="shared" si="71"/>
        <v>0</v>
      </c>
      <c r="X226" s="17" t="str">
        <f t="shared" si="72"/>
        <v>ВА</v>
      </c>
      <c r="Y226" s="1"/>
    </row>
    <row r="227" spans="2:26" ht="15" outlineLevel="2" x14ac:dyDescent="0.25">
      <c r="B227" s="2">
        <v>189</v>
      </c>
      <c r="C227" s="76" t="s">
        <v>231</v>
      </c>
      <c r="D227" s="5">
        <v>624.08000000000004</v>
      </c>
      <c r="E227" s="5">
        <v>525.30999999999995</v>
      </c>
      <c r="F227" s="13">
        <v>434.77</v>
      </c>
      <c r="G227" s="10">
        <f t="shared" si="76"/>
        <v>0.84</v>
      </c>
      <c r="H227" s="59">
        <f t="shared" si="77"/>
        <v>-0.16000000000000003</v>
      </c>
      <c r="I227" s="3">
        <f t="shared" si="74"/>
        <v>151</v>
      </c>
      <c r="J227" s="59">
        <f t="shared" si="78"/>
        <v>-0.77</v>
      </c>
      <c r="K227" s="83">
        <v>10752.2</v>
      </c>
      <c r="L227" s="120">
        <f t="shared" si="79"/>
        <v>20.5</v>
      </c>
      <c r="M227" s="59">
        <f t="shared" si="80"/>
        <v>-0.85</v>
      </c>
      <c r="N227" s="128">
        <v>6</v>
      </c>
      <c r="O227" s="60">
        <f t="shared" si="81"/>
        <v>88</v>
      </c>
      <c r="P227" s="59">
        <f t="shared" si="82"/>
        <v>-0.04</v>
      </c>
      <c r="Q227" s="65">
        <f t="shared" si="75"/>
        <v>-0.93</v>
      </c>
      <c r="R227" s="65">
        <f t="shared" si="83"/>
        <v>-0.89</v>
      </c>
      <c r="S227" s="26">
        <f t="shared" si="68"/>
        <v>2</v>
      </c>
      <c r="T227" s="26">
        <f t="shared" si="73"/>
        <v>20</v>
      </c>
      <c r="U227" s="23">
        <f t="shared" si="69"/>
        <v>0</v>
      </c>
      <c r="V227" s="19">
        <f t="shared" si="70"/>
        <v>0</v>
      </c>
      <c r="W227" s="23" t="str">
        <f t="shared" si="71"/>
        <v>ВВ</v>
      </c>
      <c r="X227" s="17">
        <f t="shared" si="72"/>
        <v>0</v>
      </c>
      <c r="Y227" s="1"/>
    </row>
    <row r="228" spans="2:26" ht="15" outlineLevel="2" x14ac:dyDescent="0.25">
      <c r="B228" s="2">
        <v>190</v>
      </c>
      <c r="C228" s="76" t="s">
        <v>232</v>
      </c>
      <c r="D228" s="5">
        <v>846.71</v>
      </c>
      <c r="E228" s="5">
        <v>690.64</v>
      </c>
      <c r="F228" s="13">
        <v>643.08000000000004</v>
      </c>
      <c r="G228" s="10">
        <f t="shared" si="76"/>
        <v>0.82</v>
      </c>
      <c r="H228" s="59">
        <f t="shared" si="77"/>
        <v>-0.18000000000000005</v>
      </c>
      <c r="I228" s="3">
        <f t="shared" si="74"/>
        <v>170</v>
      </c>
      <c r="J228" s="59">
        <f t="shared" si="78"/>
        <v>-1</v>
      </c>
      <c r="K228" s="83">
        <v>5777.7</v>
      </c>
      <c r="L228" s="120">
        <f t="shared" si="79"/>
        <v>8.4</v>
      </c>
      <c r="M228" s="59">
        <f t="shared" si="80"/>
        <v>0.24</v>
      </c>
      <c r="N228" s="128">
        <v>7.2</v>
      </c>
      <c r="O228" s="60">
        <f t="shared" si="81"/>
        <v>96</v>
      </c>
      <c r="P228" s="59">
        <f t="shared" si="82"/>
        <v>0.05</v>
      </c>
      <c r="Q228" s="65">
        <f t="shared" si="75"/>
        <v>-1.1800000000000002</v>
      </c>
      <c r="R228" s="65">
        <f t="shared" si="83"/>
        <v>0.28999999999999998</v>
      </c>
      <c r="S228" s="26">
        <f t="shared" si="68"/>
        <v>2</v>
      </c>
      <c r="T228" s="26">
        <f t="shared" si="73"/>
        <v>10</v>
      </c>
      <c r="U228" s="23">
        <f t="shared" si="69"/>
        <v>0</v>
      </c>
      <c r="V228" s="19">
        <f t="shared" si="70"/>
        <v>0</v>
      </c>
      <c r="W228" s="23">
        <f t="shared" si="71"/>
        <v>0</v>
      </c>
      <c r="X228" s="17" t="str">
        <f t="shared" si="72"/>
        <v>ВА</v>
      </c>
      <c r="Y228" s="1"/>
    </row>
    <row r="229" spans="2:26" ht="15" outlineLevel="2" x14ac:dyDescent="0.25">
      <c r="B229" s="2">
        <v>191</v>
      </c>
      <c r="C229" s="76" t="s">
        <v>233</v>
      </c>
      <c r="D229" s="5">
        <v>409.94</v>
      </c>
      <c r="E229" s="5">
        <v>365.07</v>
      </c>
      <c r="F229" s="13">
        <v>191.87</v>
      </c>
      <c r="G229" s="10">
        <f t="shared" si="76"/>
        <v>0.89</v>
      </c>
      <c r="H229" s="59">
        <f t="shared" si="77"/>
        <v>-0.10999999999999999</v>
      </c>
      <c r="I229" s="3">
        <f t="shared" si="74"/>
        <v>96</v>
      </c>
      <c r="J229" s="59">
        <f t="shared" si="78"/>
        <v>-0.13</v>
      </c>
      <c r="K229" s="83">
        <v>3679.4</v>
      </c>
      <c r="L229" s="120">
        <f t="shared" si="79"/>
        <v>10.1</v>
      </c>
      <c r="M229" s="59">
        <f t="shared" si="80"/>
        <v>0.09</v>
      </c>
      <c r="N229" s="128">
        <v>2.7</v>
      </c>
      <c r="O229" s="60">
        <f t="shared" si="81"/>
        <v>135</v>
      </c>
      <c r="P229" s="59">
        <f t="shared" si="82"/>
        <v>0.48</v>
      </c>
      <c r="Q229" s="65">
        <f t="shared" si="75"/>
        <v>-0.24</v>
      </c>
      <c r="R229" s="65">
        <f t="shared" si="83"/>
        <v>0.56999999999999995</v>
      </c>
      <c r="S229" s="26">
        <f t="shared" ref="S229:S292" si="84">IF(Q229&gt;=$Q$38,1,2)</f>
        <v>2</v>
      </c>
      <c r="T229" s="26">
        <f t="shared" si="73"/>
        <v>10</v>
      </c>
      <c r="U229" s="23">
        <f t="shared" ref="U229:U292" si="85">IF(S229+T229=21,$U$8,0)</f>
        <v>0</v>
      </c>
      <c r="V229" s="19">
        <f t="shared" ref="V229:V292" si="86">IF(S229+T229=11,$V$8,0)</f>
        <v>0</v>
      </c>
      <c r="W229" s="23">
        <f t="shared" ref="W229:W292" si="87">IF(S229+T229=22,$W$8,0)</f>
        <v>0</v>
      </c>
      <c r="X229" s="17" t="str">
        <f t="shared" ref="X229:X292" si="88">IF(S229+T229=12,$X$8,0)</f>
        <v>ВА</v>
      </c>
      <c r="Y229" s="1"/>
    </row>
    <row r="230" spans="2:26" ht="15" outlineLevel="2" x14ac:dyDescent="0.25">
      <c r="B230" s="2">
        <v>192</v>
      </c>
      <c r="C230" s="76" t="s">
        <v>234</v>
      </c>
      <c r="D230" s="5">
        <v>446.75</v>
      </c>
      <c r="E230" s="5">
        <v>364.82</v>
      </c>
      <c r="F230" s="13">
        <v>406.93</v>
      </c>
      <c r="G230" s="10">
        <f t="shared" si="76"/>
        <v>0.82</v>
      </c>
      <c r="H230" s="59">
        <f t="shared" si="77"/>
        <v>-0.18000000000000005</v>
      </c>
      <c r="I230" s="3">
        <f t="shared" si="74"/>
        <v>204</v>
      </c>
      <c r="J230" s="59">
        <f t="shared" si="78"/>
        <v>-1.4</v>
      </c>
      <c r="K230" s="83">
        <v>3764.1</v>
      </c>
      <c r="L230" s="120">
        <f t="shared" si="79"/>
        <v>10.3</v>
      </c>
      <c r="M230" s="59">
        <f t="shared" si="80"/>
        <v>7.0000000000000007E-2</v>
      </c>
      <c r="N230" s="128">
        <v>2.8</v>
      </c>
      <c r="O230" s="60">
        <f t="shared" si="81"/>
        <v>130</v>
      </c>
      <c r="P230" s="59">
        <f t="shared" si="82"/>
        <v>0.42</v>
      </c>
      <c r="Q230" s="65">
        <f t="shared" si="75"/>
        <v>-1.58</v>
      </c>
      <c r="R230" s="65">
        <f t="shared" si="83"/>
        <v>0.49</v>
      </c>
      <c r="S230" s="26">
        <f t="shared" si="84"/>
        <v>2</v>
      </c>
      <c r="T230" s="26">
        <f t="shared" ref="T230:T293" si="89">IF(R230&gt;=$R$38,10,20)</f>
        <v>10</v>
      </c>
      <c r="U230" s="23">
        <f t="shared" si="85"/>
        <v>0</v>
      </c>
      <c r="V230" s="19">
        <f t="shared" si="86"/>
        <v>0</v>
      </c>
      <c r="W230" s="23">
        <f t="shared" si="87"/>
        <v>0</v>
      </c>
      <c r="X230" s="17" t="str">
        <f t="shared" si="88"/>
        <v>ВА</v>
      </c>
      <c r="Y230" s="1"/>
    </row>
    <row r="231" spans="2:26" ht="15" outlineLevel="2" x14ac:dyDescent="0.25">
      <c r="B231" s="2">
        <v>193</v>
      </c>
      <c r="C231" s="76" t="s">
        <v>235</v>
      </c>
      <c r="D231" s="5">
        <v>280.27999999999997</v>
      </c>
      <c r="E231" s="5">
        <v>247.99</v>
      </c>
      <c r="F231" s="13">
        <v>128.29</v>
      </c>
      <c r="G231" s="10">
        <f t="shared" si="76"/>
        <v>0.88</v>
      </c>
      <c r="H231" s="59">
        <f t="shared" si="77"/>
        <v>-0.12</v>
      </c>
      <c r="I231" s="3">
        <f t="shared" ref="I231:I294" si="90">ROUND(F231/E231*182.5,0)</f>
        <v>94</v>
      </c>
      <c r="J231" s="59">
        <f t="shared" si="78"/>
        <v>-0.1</v>
      </c>
      <c r="K231" s="83">
        <v>2691.3</v>
      </c>
      <c r="L231" s="120">
        <f t="shared" si="79"/>
        <v>10.9</v>
      </c>
      <c r="M231" s="59">
        <f t="shared" si="80"/>
        <v>0.02</v>
      </c>
      <c r="N231" s="128">
        <v>3</v>
      </c>
      <c r="O231" s="60">
        <f t="shared" si="81"/>
        <v>83</v>
      </c>
      <c r="P231" s="59">
        <f t="shared" si="82"/>
        <v>-0.09</v>
      </c>
      <c r="Q231" s="65">
        <f t="shared" ref="Q231:Q294" si="91">H231+J231</f>
        <v>-0.22</v>
      </c>
      <c r="R231" s="65">
        <f t="shared" si="83"/>
        <v>-6.9999999999999993E-2</v>
      </c>
      <c r="S231" s="26">
        <f t="shared" si="84"/>
        <v>2</v>
      </c>
      <c r="T231" s="26">
        <f t="shared" si="89"/>
        <v>20</v>
      </c>
      <c r="U231" s="23">
        <f t="shared" si="85"/>
        <v>0</v>
      </c>
      <c r="V231" s="19">
        <f t="shared" si="86"/>
        <v>0</v>
      </c>
      <c r="W231" s="23" t="str">
        <f t="shared" si="87"/>
        <v>ВВ</v>
      </c>
      <c r="X231" s="17">
        <f t="shared" si="88"/>
        <v>0</v>
      </c>
      <c r="Y231" s="1"/>
    </row>
    <row r="232" spans="2:26" ht="15" outlineLevel="2" x14ac:dyDescent="0.25">
      <c r="B232" s="2">
        <v>194</v>
      </c>
      <c r="C232" s="76" t="s">
        <v>236</v>
      </c>
      <c r="D232" s="5">
        <v>294.3</v>
      </c>
      <c r="E232" s="5">
        <v>290.66000000000003</v>
      </c>
      <c r="F232" s="13">
        <v>155.63999999999999</v>
      </c>
      <c r="G232" s="10">
        <f t="shared" ref="G232:G295" si="92">IF(E232&gt;0,ROUND((E232/D232),2),0)</f>
        <v>0.99</v>
      </c>
      <c r="H232" s="59">
        <f t="shared" ref="H232:H295" si="93">G232-$G$38</f>
        <v>-1.0000000000000009E-2</v>
      </c>
      <c r="I232" s="3">
        <f t="shared" si="90"/>
        <v>98</v>
      </c>
      <c r="J232" s="59">
        <f t="shared" ref="J232:J295" si="94">-(ROUND(I232/$I$38-100%,2))</f>
        <v>-0.15</v>
      </c>
      <c r="K232" s="83">
        <v>3278.2</v>
      </c>
      <c r="L232" s="120">
        <f t="shared" ref="L232:L295" si="95">ROUND(K232/E232,1)</f>
        <v>11.3</v>
      </c>
      <c r="M232" s="59">
        <f t="shared" ref="M232:M295" si="96">-ROUND(L232/$L$38-100%,2)</f>
        <v>-0.02</v>
      </c>
      <c r="N232" s="128">
        <v>3.9</v>
      </c>
      <c r="O232" s="60">
        <f t="shared" ref="O232:O295" si="97">ROUND((E232/N232),0)</f>
        <v>75</v>
      </c>
      <c r="P232" s="59">
        <f t="shared" ref="P232:P295" si="98">ROUND(O232/$O$38-100%,2)</f>
        <v>-0.18</v>
      </c>
      <c r="Q232" s="65">
        <f t="shared" si="91"/>
        <v>-0.16</v>
      </c>
      <c r="R232" s="65">
        <f t="shared" si="83"/>
        <v>-0.19999999999999998</v>
      </c>
      <c r="S232" s="26">
        <f t="shared" si="84"/>
        <v>2</v>
      </c>
      <c r="T232" s="26">
        <f t="shared" si="89"/>
        <v>20</v>
      </c>
      <c r="U232" s="23">
        <f t="shared" si="85"/>
        <v>0</v>
      </c>
      <c r="V232" s="19">
        <f t="shared" si="86"/>
        <v>0</v>
      </c>
      <c r="W232" s="23" t="str">
        <f t="shared" si="87"/>
        <v>ВВ</v>
      </c>
      <c r="X232" s="17">
        <f t="shared" si="88"/>
        <v>0</v>
      </c>
      <c r="Y232" s="1"/>
    </row>
    <row r="233" spans="2:26" ht="15" outlineLevel="2" x14ac:dyDescent="0.25">
      <c r="B233" s="2">
        <v>195</v>
      </c>
      <c r="C233" s="76" t="s">
        <v>237</v>
      </c>
      <c r="D233" s="5">
        <v>381.18</v>
      </c>
      <c r="E233" s="5">
        <v>371.47</v>
      </c>
      <c r="F233" s="13">
        <v>279.72000000000003</v>
      </c>
      <c r="G233" s="10">
        <f t="shared" si="92"/>
        <v>0.97</v>
      </c>
      <c r="H233" s="59">
        <f t="shared" si="93"/>
        <v>-3.0000000000000027E-2</v>
      </c>
      <c r="I233" s="3">
        <f t="shared" si="90"/>
        <v>137</v>
      </c>
      <c r="J233" s="59">
        <f t="shared" si="94"/>
        <v>-0.61</v>
      </c>
      <c r="K233" s="83">
        <v>2755.8</v>
      </c>
      <c r="L233" s="120">
        <f t="shared" si="95"/>
        <v>7.4</v>
      </c>
      <c r="M233" s="59">
        <f t="shared" si="96"/>
        <v>0.33</v>
      </c>
      <c r="N233" s="128">
        <v>2.9</v>
      </c>
      <c r="O233" s="60">
        <f t="shared" si="97"/>
        <v>128</v>
      </c>
      <c r="P233" s="59">
        <f t="shared" si="98"/>
        <v>0.4</v>
      </c>
      <c r="Q233" s="65">
        <f t="shared" si="91"/>
        <v>-0.64</v>
      </c>
      <c r="R233" s="65">
        <f t="shared" si="83"/>
        <v>0.73</v>
      </c>
      <c r="S233" s="26">
        <f t="shared" si="84"/>
        <v>2</v>
      </c>
      <c r="T233" s="26">
        <f t="shared" si="89"/>
        <v>10</v>
      </c>
      <c r="U233" s="23">
        <f t="shared" si="85"/>
        <v>0</v>
      </c>
      <c r="V233" s="19">
        <f t="shared" si="86"/>
        <v>0</v>
      </c>
      <c r="W233" s="23">
        <f t="shared" si="87"/>
        <v>0</v>
      </c>
      <c r="X233" s="17" t="str">
        <f t="shared" si="88"/>
        <v>ВА</v>
      </c>
      <c r="Y233" s="1"/>
    </row>
    <row r="234" spans="2:26" ht="15" outlineLevel="2" x14ac:dyDescent="0.25">
      <c r="B234" s="2">
        <v>196</v>
      </c>
      <c r="C234" s="76" t="s">
        <v>238</v>
      </c>
      <c r="D234" s="5">
        <v>378.41</v>
      </c>
      <c r="E234" s="5">
        <v>317.74</v>
      </c>
      <c r="F234" s="13">
        <v>315.67</v>
      </c>
      <c r="G234" s="10">
        <f t="shared" si="92"/>
        <v>0.84</v>
      </c>
      <c r="H234" s="59">
        <f t="shared" si="93"/>
        <v>-0.16000000000000003</v>
      </c>
      <c r="I234" s="3">
        <f t="shared" si="90"/>
        <v>181</v>
      </c>
      <c r="J234" s="59">
        <f t="shared" si="94"/>
        <v>-1.1299999999999999</v>
      </c>
      <c r="K234" s="83">
        <v>2308</v>
      </c>
      <c r="L234" s="120">
        <f t="shared" si="95"/>
        <v>7.3</v>
      </c>
      <c r="M234" s="59">
        <f t="shared" si="96"/>
        <v>0.34</v>
      </c>
      <c r="N234" s="128">
        <v>2.8</v>
      </c>
      <c r="O234" s="60">
        <f t="shared" si="97"/>
        <v>113</v>
      </c>
      <c r="P234" s="59">
        <f t="shared" si="98"/>
        <v>0.23</v>
      </c>
      <c r="Q234" s="65">
        <f t="shared" si="91"/>
        <v>-1.29</v>
      </c>
      <c r="R234" s="65">
        <f t="shared" si="83"/>
        <v>0.57000000000000006</v>
      </c>
      <c r="S234" s="26">
        <f t="shared" si="84"/>
        <v>2</v>
      </c>
      <c r="T234" s="26">
        <f t="shared" si="89"/>
        <v>10</v>
      </c>
      <c r="U234" s="23">
        <f t="shared" si="85"/>
        <v>0</v>
      </c>
      <c r="V234" s="19">
        <f t="shared" si="86"/>
        <v>0</v>
      </c>
      <c r="W234" s="23">
        <f t="shared" si="87"/>
        <v>0</v>
      </c>
      <c r="X234" s="17" t="str">
        <f t="shared" si="88"/>
        <v>ВА</v>
      </c>
      <c r="Y234" s="1"/>
    </row>
    <row r="235" spans="2:26" ht="15" outlineLevel="2" x14ac:dyDescent="0.25">
      <c r="B235" s="2">
        <v>197</v>
      </c>
      <c r="C235" s="76" t="s">
        <v>239</v>
      </c>
      <c r="D235" s="5">
        <v>173.71</v>
      </c>
      <c r="E235" s="5">
        <v>109.28</v>
      </c>
      <c r="F235" s="13">
        <v>165.43</v>
      </c>
      <c r="G235" s="10">
        <f t="shared" si="92"/>
        <v>0.63</v>
      </c>
      <c r="H235" s="59">
        <f t="shared" si="93"/>
        <v>-0.37</v>
      </c>
      <c r="I235" s="3">
        <f t="shared" si="90"/>
        <v>276</v>
      </c>
      <c r="J235" s="59">
        <f t="shared" si="94"/>
        <v>-2.2400000000000002</v>
      </c>
      <c r="K235" s="83">
        <v>2727.9</v>
      </c>
      <c r="L235" s="120">
        <f t="shared" si="95"/>
        <v>25</v>
      </c>
      <c r="M235" s="59">
        <f t="shared" si="96"/>
        <v>-1.25</v>
      </c>
      <c r="N235" s="128">
        <v>2</v>
      </c>
      <c r="O235" s="60">
        <f t="shared" si="97"/>
        <v>55</v>
      </c>
      <c r="P235" s="59">
        <f t="shared" si="98"/>
        <v>-0.4</v>
      </c>
      <c r="Q235" s="65">
        <f t="shared" si="91"/>
        <v>-2.6100000000000003</v>
      </c>
      <c r="R235" s="65">
        <f t="shared" si="83"/>
        <v>-1.65</v>
      </c>
      <c r="S235" s="26">
        <f t="shared" si="84"/>
        <v>2</v>
      </c>
      <c r="T235" s="26">
        <f t="shared" si="89"/>
        <v>20</v>
      </c>
      <c r="U235" s="23">
        <f t="shared" si="85"/>
        <v>0</v>
      </c>
      <c r="V235" s="19">
        <f t="shared" si="86"/>
        <v>0</v>
      </c>
      <c r="W235" s="23" t="str">
        <f t="shared" si="87"/>
        <v>ВВ</v>
      </c>
      <c r="X235" s="17">
        <f t="shared" si="88"/>
        <v>0</v>
      </c>
      <c r="Y235" s="1"/>
    </row>
    <row r="236" spans="2:26" s="112" customFormat="1" ht="15" outlineLevel="2" x14ac:dyDescent="0.25">
      <c r="B236" s="2">
        <v>198</v>
      </c>
      <c r="C236" s="76" t="s">
        <v>240</v>
      </c>
      <c r="D236" s="5">
        <v>174.16</v>
      </c>
      <c r="E236" s="5">
        <v>118.43</v>
      </c>
      <c r="F236" s="13">
        <v>364.73</v>
      </c>
      <c r="G236" s="10">
        <f t="shared" si="92"/>
        <v>0.68</v>
      </c>
      <c r="H236" s="59">
        <f t="shared" si="93"/>
        <v>-0.31999999999999995</v>
      </c>
      <c r="I236" s="3">
        <f t="shared" si="90"/>
        <v>562</v>
      </c>
      <c r="J236" s="59">
        <f t="shared" si="94"/>
        <v>-5.6</v>
      </c>
      <c r="K236" s="83">
        <v>2271.5</v>
      </c>
      <c r="L236" s="120">
        <f t="shared" si="95"/>
        <v>19.2</v>
      </c>
      <c r="M236" s="59">
        <f t="shared" si="96"/>
        <v>-0.73</v>
      </c>
      <c r="N236" s="128">
        <v>0.7</v>
      </c>
      <c r="O236" s="60">
        <f t="shared" si="97"/>
        <v>169</v>
      </c>
      <c r="P236" s="59">
        <f t="shared" si="98"/>
        <v>0.85</v>
      </c>
      <c r="Q236" s="65">
        <f t="shared" si="91"/>
        <v>-5.92</v>
      </c>
      <c r="R236" s="65">
        <f t="shared" si="83"/>
        <v>0.12</v>
      </c>
      <c r="S236" s="116">
        <f t="shared" si="84"/>
        <v>2</v>
      </c>
      <c r="T236" s="116">
        <f t="shared" si="89"/>
        <v>10</v>
      </c>
      <c r="U236" s="110">
        <f t="shared" si="85"/>
        <v>0</v>
      </c>
      <c r="V236" s="119">
        <f t="shared" si="86"/>
        <v>0</v>
      </c>
      <c r="W236" s="23">
        <f t="shared" si="87"/>
        <v>0</v>
      </c>
      <c r="X236" s="119" t="str">
        <f t="shared" si="88"/>
        <v>ВА</v>
      </c>
    </row>
    <row r="237" spans="2:26" ht="15" outlineLevel="2" x14ac:dyDescent="0.25">
      <c r="B237" s="2">
        <v>199</v>
      </c>
      <c r="C237" s="124" t="s">
        <v>241</v>
      </c>
      <c r="D237" s="5">
        <v>2928.72</v>
      </c>
      <c r="E237" s="5">
        <v>2499.21</v>
      </c>
      <c r="F237" s="13">
        <v>3004.52</v>
      </c>
      <c r="G237" s="10">
        <f t="shared" si="92"/>
        <v>0.85</v>
      </c>
      <c r="H237" s="59">
        <f t="shared" si="93"/>
        <v>-0.15000000000000002</v>
      </c>
      <c r="I237" s="3">
        <f t="shared" si="90"/>
        <v>219</v>
      </c>
      <c r="J237" s="59">
        <f t="shared" si="94"/>
        <v>-1.57</v>
      </c>
      <c r="K237" s="83">
        <v>12441.4</v>
      </c>
      <c r="L237" s="120">
        <f t="shared" si="95"/>
        <v>5</v>
      </c>
      <c r="M237" s="59">
        <f t="shared" si="96"/>
        <v>0.55000000000000004</v>
      </c>
      <c r="N237" s="128">
        <v>19</v>
      </c>
      <c r="O237" s="60">
        <f t="shared" si="97"/>
        <v>132</v>
      </c>
      <c r="P237" s="59">
        <f t="shared" si="98"/>
        <v>0.44</v>
      </c>
      <c r="Q237" s="65">
        <f t="shared" si="91"/>
        <v>-1.7200000000000002</v>
      </c>
      <c r="R237" s="65">
        <f t="shared" si="83"/>
        <v>0.99</v>
      </c>
      <c r="S237" s="26">
        <f t="shared" si="84"/>
        <v>2</v>
      </c>
      <c r="T237" s="26">
        <f t="shared" si="89"/>
        <v>10</v>
      </c>
      <c r="U237" s="23">
        <f t="shared" si="85"/>
        <v>0</v>
      </c>
      <c r="V237" s="19">
        <f t="shared" si="86"/>
        <v>0</v>
      </c>
      <c r="W237" s="23">
        <f t="shared" si="87"/>
        <v>0</v>
      </c>
      <c r="X237" s="17" t="str">
        <f t="shared" si="88"/>
        <v>ВА</v>
      </c>
      <c r="Y237" s="1"/>
      <c r="Z237" s="181"/>
    </row>
    <row r="238" spans="2:26" ht="15" outlineLevel="2" x14ac:dyDescent="0.25">
      <c r="B238" s="2">
        <v>200</v>
      </c>
      <c r="C238" s="124" t="s">
        <v>242</v>
      </c>
      <c r="D238" s="5">
        <v>2774.39</v>
      </c>
      <c r="E238" s="5">
        <v>2234.2199999999998</v>
      </c>
      <c r="F238" s="13">
        <v>2963.17</v>
      </c>
      <c r="G238" s="10">
        <f t="shared" si="92"/>
        <v>0.81</v>
      </c>
      <c r="H238" s="59">
        <f t="shared" si="93"/>
        <v>-0.18999999999999995</v>
      </c>
      <c r="I238" s="3">
        <f t="shared" si="90"/>
        <v>242</v>
      </c>
      <c r="J238" s="59">
        <f t="shared" si="94"/>
        <v>-1.84</v>
      </c>
      <c r="K238" s="83">
        <v>16615.2</v>
      </c>
      <c r="L238" s="120">
        <f t="shared" si="95"/>
        <v>7.4</v>
      </c>
      <c r="M238" s="59">
        <f t="shared" si="96"/>
        <v>0.33</v>
      </c>
      <c r="N238" s="128">
        <v>24</v>
      </c>
      <c r="O238" s="60">
        <f t="shared" si="97"/>
        <v>93</v>
      </c>
      <c r="P238" s="59">
        <f t="shared" si="98"/>
        <v>0.02</v>
      </c>
      <c r="Q238" s="65">
        <f t="shared" si="91"/>
        <v>-2.0300000000000002</v>
      </c>
      <c r="R238" s="65">
        <f t="shared" si="83"/>
        <v>0.35000000000000003</v>
      </c>
      <c r="S238" s="26">
        <f t="shared" si="84"/>
        <v>2</v>
      </c>
      <c r="T238" s="26">
        <f t="shared" si="89"/>
        <v>10</v>
      </c>
      <c r="U238" s="23">
        <f t="shared" si="85"/>
        <v>0</v>
      </c>
      <c r="V238" s="19">
        <f t="shared" si="86"/>
        <v>0</v>
      </c>
      <c r="W238" s="23">
        <f t="shared" si="87"/>
        <v>0</v>
      </c>
      <c r="X238" s="17" t="str">
        <f t="shared" si="88"/>
        <v>ВА</v>
      </c>
      <c r="Y238" s="1"/>
    </row>
    <row r="239" spans="2:26" ht="15" outlineLevel="2" x14ac:dyDescent="0.25">
      <c r="B239" s="2">
        <v>201</v>
      </c>
      <c r="C239" s="124" t="s">
        <v>243</v>
      </c>
      <c r="D239" s="5">
        <v>2054.31</v>
      </c>
      <c r="E239" s="5">
        <v>1982.24</v>
      </c>
      <c r="F239" s="13">
        <v>1467.06</v>
      </c>
      <c r="G239" s="10">
        <f t="shared" si="92"/>
        <v>0.96</v>
      </c>
      <c r="H239" s="59">
        <f t="shared" si="93"/>
        <v>-4.0000000000000036E-2</v>
      </c>
      <c r="I239" s="3">
        <f t="shared" si="90"/>
        <v>135</v>
      </c>
      <c r="J239" s="59">
        <f t="shared" si="94"/>
        <v>-0.59</v>
      </c>
      <c r="K239" s="83">
        <v>13496.6</v>
      </c>
      <c r="L239" s="120">
        <f t="shared" si="95"/>
        <v>6.8</v>
      </c>
      <c r="M239" s="59">
        <f t="shared" si="96"/>
        <v>0.39</v>
      </c>
      <c r="N239" s="128">
        <v>23</v>
      </c>
      <c r="O239" s="60">
        <f t="shared" si="97"/>
        <v>86</v>
      </c>
      <c r="P239" s="59">
        <f t="shared" si="98"/>
        <v>-0.06</v>
      </c>
      <c r="Q239" s="65">
        <f t="shared" si="91"/>
        <v>-0.63</v>
      </c>
      <c r="R239" s="65">
        <f t="shared" si="83"/>
        <v>0.33</v>
      </c>
      <c r="S239" s="26">
        <f t="shared" si="84"/>
        <v>2</v>
      </c>
      <c r="T239" s="26">
        <f t="shared" si="89"/>
        <v>10</v>
      </c>
      <c r="U239" s="23">
        <f t="shared" si="85"/>
        <v>0</v>
      </c>
      <c r="V239" s="19">
        <f t="shared" si="86"/>
        <v>0</v>
      </c>
      <c r="W239" s="23">
        <f t="shared" si="87"/>
        <v>0</v>
      </c>
      <c r="X239" s="17" t="str">
        <f t="shared" si="88"/>
        <v>ВА</v>
      </c>
      <c r="Y239" s="1"/>
    </row>
    <row r="240" spans="2:26" ht="15" outlineLevel="2" x14ac:dyDescent="0.25">
      <c r="B240" s="2">
        <v>202</v>
      </c>
      <c r="C240" s="124" t="s">
        <v>244</v>
      </c>
      <c r="D240" s="5">
        <v>2854.51</v>
      </c>
      <c r="E240" s="5">
        <v>2548.09</v>
      </c>
      <c r="F240" s="13">
        <v>1795.43</v>
      </c>
      <c r="G240" s="10">
        <f t="shared" si="92"/>
        <v>0.89</v>
      </c>
      <c r="H240" s="59">
        <f t="shared" si="93"/>
        <v>-0.10999999999999999</v>
      </c>
      <c r="I240" s="3">
        <f t="shared" si="90"/>
        <v>129</v>
      </c>
      <c r="J240" s="59">
        <f t="shared" si="94"/>
        <v>-0.52</v>
      </c>
      <c r="K240" s="83">
        <v>17117</v>
      </c>
      <c r="L240" s="120">
        <f t="shared" si="95"/>
        <v>6.7</v>
      </c>
      <c r="M240" s="59">
        <f t="shared" si="96"/>
        <v>0.4</v>
      </c>
      <c r="N240" s="128">
        <v>28</v>
      </c>
      <c r="O240" s="60">
        <f t="shared" si="97"/>
        <v>91</v>
      </c>
      <c r="P240" s="59">
        <f t="shared" si="98"/>
        <v>-0.01</v>
      </c>
      <c r="Q240" s="65">
        <f t="shared" si="91"/>
        <v>-0.63</v>
      </c>
      <c r="R240" s="65">
        <f t="shared" si="83"/>
        <v>0.39</v>
      </c>
      <c r="S240" s="26">
        <f t="shared" si="84"/>
        <v>2</v>
      </c>
      <c r="T240" s="26">
        <f t="shared" si="89"/>
        <v>10</v>
      </c>
      <c r="U240" s="23">
        <f t="shared" si="85"/>
        <v>0</v>
      </c>
      <c r="V240" s="19">
        <f t="shared" si="86"/>
        <v>0</v>
      </c>
      <c r="W240" s="23">
        <f t="shared" si="87"/>
        <v>0</v>
      </c>
      <c r="X240" s="17" t="str">
        <f t="shared" si="88"/>
        <v>ВА</v>
      </c>
      <c r="Y240" s="1"/>
    </row>
    <row r="241" spans="2:25" ht="15" outlineLevel="2" x14ac:dyDescent="0.25">
      <c r="B241" s="2">
        <v>203</v>
      </c>
      <c r="C241" s="124" t="s">
        <v>245</v>
      </c>
      <c r="D241" s="5">
        <v>1973.19</v>
      </c>
      <c r="E241" s="5">
        <v>1805.46</v>
      </c>
      <c r="F241" s="13">
        <v>1803.73</v>
      </c>
      <c r="G241" s="10">
        <f t="shared" si="92"/>
        <v>0.91</v>
      </c>
      <c r="H241" s="59">
        <f t="shared" si="93"/>
        <v>-8.9999999999999969E-2</v>
      </c>
      <c r="I241" s="3">
        <f t="shared" si="90"/>
        <v>182</v>
      </c>
      <c r="J241" s="59">
        <f t="shared" si="94"/>
        <v>-1.1399999999999999</v>
      </c>
      <c r="K241" s="83">
        <v>15305.8</v>
      </c>
      <c r="L241" s="120">
        <f t="shared" si="95"/>
        <v>8.5</v>
      </c>
      <c r="M241" s="59">
        <f t="shared" si="96"/>
        <v>0.23</v>
      </c>
      <c r="N241" s="128">
        <v>19</v>
      </c>
      <c r="O241" s="60">
        <f t="shared" si="97"/>
        <v>95</v>
      </c>
      <c r="P241" s="59">
        <f t="shared" si="98"/>
        <v>0.04</v>
      </c>
      <c r="Q241" s="65">
        <f t="shared" si="91"/>
        <v>-1.23</v>
      </c>
      <c r="R241" s="65">
        <f t="shared" si="83"/>
        <v>0.27</v>
      </c>
      <c r="S241" s="26">
        <f t="shared" si="84"/>
        <v>2</v>
      </c>
      <c r="T241" s="26">
        <f t="shared" si="89"/>
        <v>10</v>
      </c>
      <c r="U241" s="23">
        <f t="shared" si="85"/>
        <v>0</v>
      </c>
      <c r="V241" s="19">
        <f t="shared" si="86"/>
        <v>0</v>
      </c>
      <c r="W241" s="23">
        <f t="shared" si="87"/>
        <v>0</v>
      </c>
      <c r="X241" s="17" t="str">
        <f t="shared" si="88"/>
        <v>ВА</v>
      </c>
      <c r="Y241" s="1"/>
    </row>
    <row r="242" spans="2:25" ht="15" outlineLevel="2" x14ac:dyDescent="0.25">
      <c r="B242" s="2">
        <v>204</v>
      </c>
      <c r="C242" s="124" t="s">
        <v>246</v>
      </c>
      <c r="D242" s="5">
        <v>6245.74</v>
      </c>
      <c r="E242" s="5">
        <v>4711.47</v>
      </c>
      <c r="F242" s="13">
        <v>4440.2700000000004</v>
      </c>
      <c r="G242" s="10">
        <f t="shared" si="92"/>
        <v>0.75</v>
      </c>
      <c r="H242" s="59">
        <f t="shared" si="93"/>
        <v>-0.25</v>
      </c>
      <c r="I242" s="3">
        <f t="shared" si="90"/>
        <v>172</v>
      </c>
      <c r="J242" s="59">
        <f t="shared" si="94"/>
        <v>-1.02</v>
      </c>
      <c r="K242" s="83">
        <v>19445.7</v>
      </c>
      <c r="L242" s="120">
        <f t="shared" si="95"/>
        <v>4.0999999999999996</v>
      </c>
      <c r="M242" s="59">
        <f t="shared" si="96"/>
        <v>0.63</v>
      </c>
      <c r="N242" s="128">
        <v>29</v>
      </c>
      <c r="O242" s="60">
        <f t="shared" si="97"/>
        <v>162</v>
      </c>
      <c r="P242" s="59">
        <f t="shared" si="98"/>
        <v>0.77</v>
      </c>
      <c r="Q242" s="65">
        <f t="shared" si="91"/>
        <v>-1.27</v>
      </c>
      <c r="R242" s="65">
        <f t="shared" si="83"/>
        <v>1.4</v>
      </c>
      <c r="S242" s="26">
        <f t="shared" si="84"/>
        <v>2</v>
      </c>
      <c r="T242" s="26">
        <f t="shared" si="89"/>
        <v>10</v>
      </c>
      <c r="U242" s="23">
        <f t="shared" si="85"/>
        <v>0</v>
      </c>
      <c r="V242" s="19">
        <f t="shared" si="86"/>
        <v>0</v>
      </c>
      <c r="W242" s="23">
        <f t="shared" si="87"/>
        <v>0</v>
      </c>
      <c r="X242" s="17" t="str">
        <f t="shared" si="88"/>
        <v>ВА</v>
      </c>
      <c r="Y242" s="1"/>
    </row>
    <row r="243" spans="2:25" ht="15" outlineLevel="2" x14ac:dyDescent="0.25">
      <c r="B243" s="2">
        <v>205</v>
      </c>
      <c r="C243" s="124" t="s">
        <v>247</v>
      </c>
      <c r="D243" s="5">
        <v>1900.62</v>
      </c>
      <c r="E243" s="5">
        <v>1350.91</v>
      </c>
      <c r="F243" s="13">
        <v>2488.71</v>
      </c>
      <c r="G243" s="10">
        <f t="shared" si="92"/>
        <v>0.71</v>
      </c>
      <c r="H243" s="59">
        <f t="shared" si="93"/>
        <v>-0.29000000000000004</v>
      </c>
      <c r="I243" s="3">
        <f t="shared" si="90"/>
        <v>336</v>
      </c>
      <c r="J243" s="59">
        <f t="shared" si="94"/>
        <v>-2.95</v>
      </c>
      <c r="K243" s="83">
        <v>12012</v>
      </c>
      <c r="L243" s="120">
        <f t="shared" si="95"/>
        <v>8.9</v>
      </c>
      <c r="M243" s="59">
        <f t="shared" si="96"/>
        <v>0.2</v>
      </c>
      <c r="N243" s="128">
        <v>12</v>
      </c>
      <c r="O243" s="60">
        <f t="shared" si="97"/>
        <v>113</v>
      </c>
      <c r="P243" s="59">
        <f t="shared" si="98"/>
        <v>0.23</v>
      </c>
      <c r="Q243" s="65">
        <f t="shared" si="91"/>
        <v>-3.24</v>
      </c>
      <c r="R243" s="65">
        <f t="shared" si="83"/>
        <v>0.43000000000000005</v>
      </c>
      <c r="S243" s="26">
        <f t="shared" si="84"/>
        <v>2</v>
      </c>
      <c r="T243" s="26">
        <f t="shared" si="89"/>
        <v>10</v>
      </c>
      <c r="U243" s="23">
        <f t="shared" si="85"/>
        <v>0</v>
      </c>
      <c r="V243" s="19">
        <f t="shared" si="86"/>
        <v>0</v>
      </c>
      <c r="W243" s="23">
        <f t="shared" si="87"/>
        <v>0</v>
      </c>
      <c r="X243" s="17" t="str">
        <f t="shared" si="88"/>
        <v>ВА</v>
      </c>
      <c r="Y243" s="1"/>
    </row>
    <row r="244" spans="2:25" ht="15" outlineLevel="2" x14ac:dyDescent="0.25">
      <c r="B244" s="2">
        <v>206</v>
      </c>
      <c r="C244" s="124" t="s">
        <v>248</v>
      </c>
      <c r="D244" s="5">
        <v>2496</v>
      </c>
      <c r="E244" s="5">
        <v>2077.4899999999998</v>
      </c>
      <c r="F244" s="13">
        <v>2043.51</v>
      </c>
      <c r="G244" s="10">
        <f t="shared" si="92"/>
        <v>0.83</v>
      </c>
      <c r="H244" s="59">
        <f t="shared" si="93"/>
        <v>-0.17000000000000004</v>
      </c>
      <c r="I244" s="3">
        <f t="shared" si="90"/>
        <v>180</v>
      </c>
      <c r="J244" s="59">
        <f t="shared" si="94"/>
        <v>-1.1200000000000001</v>
      </c>
      <c r="K244" s="83">
        <v>16832.599999999999</v>
      </c>
      <c r="L244" s="120">
        <f t="shared" si="95"/>
        <v>8.1</v>
      </c>
      <c r="M244" s="59">
        <f t="shared" si="96"/>
        <v>0.27</v>
      </c>
      <c r="N244" s="128">
        <v>23</v>
      </c>
      <c r="O244" s="60">
        <f t="shared" si="97"/>
        <v>90</v>
      </c>
      <c r="P244" s="59">
        <f t="shared" si="98"/>
        <v>-0.02</v>
      </c>
      <c r="Q244" s="65">
        <f t="shared" si="91"/>
        <v>-1.29</v>
      </c>
      <c r="R244" s="65">
        <f t="shared" si="83"/>
        <v>0.25</v>
      </c>
      <c r="S244" s="26">
        <f t="shared" si="84"/>
        <v>2</v>
      </c>
      <c r="T244" s="26">
        <f t="shared" si="89"/>
        <v>10</v>
      </c>
      <c r="U244" s="23">
        <f t="shared" si="85"/>
        <v>0</v>
      </c>
      <c r="V244" s="19">
        <f t="shared" si="86"/>
        <v>0</v>
      </c>
      <c r="W244" s="23">
        <f t="shared" si="87"/>
        <v>0</v>
      </c>
      <c r="X244" s="17" t="str">
        <f t="shared" si="88"/>
        <v>ВА</v>
      </c>
      <c r="Y244" s="1"/>
    </row>
    <row r="245" spans="2:25" ht="15" outlineLevel="2" x14ac:dyDescent="0.25">
      <c r="B245" s="2">
        <v>207</v>
      </c>
      <c r="C245" s="124" t="s">
        <v>249</v>
      </c>
      <c r="D245" s="5">
        <v>3283.65</v>
      </c>
      <c r="E245" s="5">
        <v>2886.53</v>
      </c>
      <c r="F245" s="13">
        <v>3340.12</v>
      </c>
      <c r="G245" s="10">
        <f t="shared" si="92"/>
        <v>0.88</v>
      </c>
      <c r="H245" s="59">
        <f t="shared" si="93"/>
        <v>-0.12</v>
      </c>
      <c r="I245" s="3">
        <f t="shared" si="90"/>
        <v>211</v>
      </c>
      <c r="J245" s="59">
        <f t="shared" si="94"/>
        <v>-1.48</v>
      </c>
      <c r="K245" s="83">
        <v>17911</v>
      </c>
      <c r="L245" s="120">
        <f t="shared" si="95"/>
        <v>6.2</v>
      </c>
      <c r="M245" s="59">
        <f t="shared" si="96"/>
        <v>0.44</v>
      </c>
      <c r="N245" s="128">
        <v>25</v>
      </c>
      <c r="O245" s="60">
        <f t="shared" si="97"/>
        <v>115</v>
      </c>
      <c r="P245" s="59">
        <f t="shared" si="98"/>
        <v>0.26</v>
      </c>
      <c r="Q245" s="65">
        <f t="shared" si="91"/>
        <v>-1.6</v>
      </c>
      <c r="R245" s="65">
        <f t="shared" si="83"/>
        <v>0.7</v>
      </c>
      <c r="S245" s="26">
        <f t="shared" si="84"/>
        <v>2</v>
      </c>
      <c r="T245" s="26">
        <f t="shared" si="89"/>
        <v>10</v>
      </c>
      <c r="U245" s="23">
        <f t="shared" si="85"/>
        <v>0</v>
      </c>
      <c r="V245" s="19">
        <f t="shared" si="86"/>
        <v>0</v>
      </c>
      <c r="W245" s="23">
        <f t="shared" si="87"/>
        <v>0</v>
      </c>
      <c r="X245" s="17" t="str">
        <f t="shared" si="88"/>
        <v>ВА</v>
      </c>
      <c r="Y245" s="1"/>
    </row>
    <row r="246" spans="2:25" ht="15" outlineLevel="2" x14ac:dyDescent="0.25">
      <c r="B246" s="2">
        <v>208</v>
      </c>
      <c r="C246" s="124" t="s">
        <v>250</v>
      </c>
      <c r="D246" s="5">
        <v>4625.01</v>
      </c>
      <c r="E246" s="5">
        <v>3783.13</v>
      </c>
      <c r="F246" s="13">
        <v>4138.87</v>
      </c>
      <c r="G246" s="10">
        <f t="shared" si="92"/>
        <v>0.82</v>
      </c>
      <c r="H246" s="59">
        <f t="shared" si="93"/>
        <v>-0.18000000000000005</v>
      </c>
      <c r="I246" s="3">
        <f t="shared" si="90"/>
        <v>200</v>
      </c>
      <c r="J246" s="59">
        <f t="shared" si="94"/>
        <v>-1.35</v>
      </c>
      <c r="K246" s="83">
        <v>21967.3</v>
      </c>
      <c r="L246" s="120">
        <f t="shared" si="95"/>
        <v>5.8</v>
      </c>
      <c r="M246" s="59">
        <f t="shared" si="96"/>
        <v>0.48</v>
      </c>
      <c r="N246" s="128">
        <v>34</v>
      </c>
      <c r="O246" s="60">
        <f t="shared" si="97"/>
        <v>111</v>
      </c>
      <c r="P246" s="59">
        <f t="shared" si="98"/>
        <v>0.21</v>
      </c>
      <c r="Q246" s="65">
        <f t="shared" si="91"/>
        <v>-1.5300000000000002</v>
      </c>
      <c r="R246" s="65">
        <f t="shared" si="83"/>
        <v>0.69</v>
      </c>
      <c r="S246" s="26">
        <f t="shared" si="84"/>
        <v>2</v>
      </c>
      <c r="T246" s="26">
        <f t="shared" si="89"/>
        <v>10</v>
      </c>
      <c r="U246" s="23">
        <f t="shared" si="85"/>
        <v>0</v>
      </c>
      <c r="V246" s="19">
        <f t="shared" si="86"/>
        <v>0</v>
      </c>
      <c r="W246" s="23">
        <f t="shared" si="87"/>
        <v>0</v>
      </c>
      <c r="X246" s="17" t="str">
        <f t="shared" si="88"/>
        <v>ВА</v>
      </c>
      <c r="Y246" s="1"/>
    </row>
    <row r="247" spans="2:25" ht="15" outlineLevel="2" x14ac:dyDescent="0.25">
      <c r="B247" s="2">
        <v>209</v>
      </c>
      <c r="C247" s="76" t="s">
        <v>251</v>
      </c>
      <c r="D247" s="5">
        <v>274.26</v>
      </c>
      <c r="E247" s="5">
        <v>252.03</v>
      </c>
      <c r="F247" s="13">
        <v>125.22</v>
      </c>
      <c r="G247" s="10">
        <f t="shared" si="92"/>
        <v>0.92</v>
      </c>
      <c r="H247" s="59">
        <f t="shared" si="93"/>
        <v>-7.999999999999996E-2</v>
      </c>
      <c r="I247" s="3">
        <f t="shared" si="90"/>
        <v>91</v>
      </c>
      <c r="J247" s="59">
        <f t="shared" si="94"/>
        <v>-7.0000000000000007E-2</v>
      </c>
      <c r="K247" s="83">
        <v>2968.2</v>
      </c>
      <c r="L247" s="120">
        <f t="shared" si="95"/>
        <v>11.8</v>
      </c>
      <c r="M247" s="59">
        <f t="shared" si="96"/>
        <v>-0.06</v>
      </c>
      <c r="N247" s="128">
        <v>4</v>
      </c>
      <c r="O247" s="60">
        <f t="shared" si="97"/>
        <v>63</v>
      </c>
      <c r="P247" s="59">
        <f t="shared" si="98"/>
        <v>-0.31</v>
      </c>
      <c r="Q247" s="65">
        <f t="shared" si="91"/>
        <v>-0.14999999999999997</v>
      </c>
      <c r="R247" s="65">
        <f t="shared" ref="R247:R304" si="99">M247+P247</f>
        <v>-0.37</v>
      </c>
      <c r="S247" s="26">
        <f t="shared" si="84"/>
        <v>2</v>
      </c>
      <c r="T247" s="26">
        <f t="shared" si="89"/>
        <v>20</v>
      </c>
      <c r="U247" s="23">
        <f t="shared" si="85"/>
        <v>0</v>
      </c>
      <c r="V247" s="19">
        <f t="shared" si="86"/>
        <v>0</v>
      </c>
      <c r="W247" s="23" t="str">
        <f t="shared" si="87"/>
        <v>ВВ</v>
      </c>
      <c r="X247" s="17">
        <f t="shared" si="88"/>
        <v>0</v>
      </c>
      <c r="Y247" s="1"/>
    </row>
    <row r="248" spans="2:25" ht="15" outlineLevel="2" x14ac:dyDescent="0.25">
      <c r="B248" s="2">
        <v>210</v>
      </c>
      <c r="C248" s="76" t="s">
        <v>252</v>
      </c>
      <c r="D248" s="5">
        <v>100.91</v>
      </c>
      <c r="E248" s="5">
        <v>111.29</v>
      </c>
      <c r="F248" s="13">
        <v>72.61</v>
      </c>
      <c r="G248" s="10">
        <f t="shared" si="92"/>
        <v>1.1000000000000001</v>
      </c>
      <c r="H248" s="59">
        <f t="shared" si="93"/>
        <v>0.10000000000000009</v>
      </c>
      <c r="I248" s="3">
        <f t="shared" si="90"/>
        <v>119</v>
      </c>
      <c r="J248" s="59">
        <f t="shared" si="94"/>
        <v>-0.4</v>
      </c>
      <c r="K248" s="83">
        <v>2603.1</v>
      </c>
      <c r="L248" s="120">
        <f t="shared" si="95"/>
        <v>23.4</v>
      </c>
      <c r="M248" s="59">
        <f t="shared" si="96"/>
        <v>-1.1100000000000001</v>
      </c>
      <c r="N248" s="128">
        <v>4.2</v>
      </c>
      <c r="O248" s="60">
        <f t="shared" si="97"/>
        <v>26</v>
      </c>
      <c r="P248" s="59">
        <f t="shared" si="98"/>
        <v>-0.72</v>
      </c>
      <c r="Q248" s="65">
        <f t="shared" si="91"/>
        <v>-0.29999999999999993</v>
      </c>
      <c r="R248" s="65">
        <f t="shared" si="99"/>
        <v>-1.83</v>
      </c>
      <c r="S248" s="26">
        <f t="shared" si="84"/>
        <v>2</v>
      </c>
      <c r="T248" s="26">
        <f t="shared" si="89"/>
        <v>20</v>
      </c>
      <c r="U248" s="23">
        <f t="shared" si="85"/>
        <v>0</v>
      </c>
      <c r="V248" s="19">
        <f t="shared" si="86"/>
        <v>0</v>
      </c>
      <c r="W248" s="23" t="str">
        <f t="shared" si="87"/>
        <v>ВВ</v>
      </c>
      <c r="X248" s="17">
        <f t="shared" si="88"/>
        <v>0</v>
      </c>
      <c r="Y248" s="1"/>
    </row>
    <row r="249" spans="2:25" ht="15" outlineLevel="2" x14ac:dyDescent="0.25">
      <c r="B249" s="2">
        <v>211</v>
      </c>
      <c r="C249" s="76" t="s">
        <v>253</v>
      </c>
      <c r="D249" s="5">
        <v>2731.34</v>
      </c>
      <c r="E249" s="5">
        <v>2267.39</v>
      </c>
      <c r="F249" s="13">
        <v>1709.95</v>
      </c>
      <c r="G249" s="10">
        <f t="shared" si="92"/>
        <v>0.83</v>
      </c>
      <c r="H249" s="59">
        <f t="shared" si="93"/>
        <v>-0.17000000000000004</v>
      </c>
      <c r="I249" s="3">
        <f t="shared" si="90"/>
        <v>138</v>
      </c>
      <c r="J249" s="59">
        <f t="shared" si="94"/>
        <v>-0.62</v>
      </c>
      <c r="K249" s="83">
        <v>11625</v>
      </c>
      <c r="L249" s="120">
        <f t="shared" si="95"/>
        <v>5.0999999999999996</v>
      </c>
      <c r="M249" s="59">
        <f t="shared" si="96"/>
        <v>0.54</v>
      </c>
      <c r="N249" s="128">
        <v>13.6</v>
      </c>
      <c r="O249" s="60">
        <f t="shared" si="97"/>
        <v>167</v>
      </c>
      <c r="P249" s="59">
        <f t="shared" si="98"/>
        <v>0.83</v>
      </c>
      <c r="Q249" s="65">
        <f t="shared" si="91"/>
        <v>-0.79</v>
      </c>
      <c r="R249" s="65">
        <f t="shared" si="99"/>
        <v>1.37</v>
      </c>
      <c r="S249" s="26">
        <f t="shared" si="84"/>
        <v>2</v>
      </c>
      <c r="T249" s="26">
        <f t="shared" si="89"/>
        <v>10</v>
      </c>
      <c r="U249" s="23">
        <f t="shared" si="85"/>
        <v>0</v>
      </c>
      <c r="V249" s="19">
        <f t="shared" si="86"/>
        <v>0</v>
      </c>
      <c r="W249" s="23">
        <f t="shared" si="87"/>
        <v>0</v>
      </c>
      <c r="X249" s="17" t="str">
        <f t="shared" si="88"/>
        <v>ВА</v>
      </c>
      <c r="Y249" s="1"/>
    </row>
    <row r="250" spans="2:25" ht="15" outlineLevel="2" x14ac:dyDescent="0.25">
      <c r="B250" s="2">
        <v>212</v>
      </c>
      <c r="C250" s="76" t="s">
        <v>254</v>
      </c>
      <c r="D250" s="5">
        <v>351.67</v>
      </c>
      <c r="E250" s="5">
        <v>285.37</v>
      </c>
      <c r="F250" s="13">
        <v>205.31</v>
      </c>
      <c r="G250" s="10">
        <f t="shared" si="92"/>
        <v>0.81</v>
      </c>
      <c r="H250" s="59">
        <f t="shared" si="93"/>
        <v>-0.18999999999999995</v>
      </c>
      <c r="I250" s="3">
        <f t="shared" si="90"/>
        <v>131</v>
      </c>
      <c r="J250" s="59">
        <f t="shared" si="94"/>
        <v>-0.54</v>
      </c>
      <c r="K250" s="83">
        <v>2702.6</v>
      </c>
      <c r="L250" s="120">
        <f t="shared" si="95"/>
        <v>9.5</v>
      </c>
      <c r="M250" s="59">
        <f t="shared" si="96"/>
        <v>0.14000000000000001</v>
      </c>
      <c r="N250" s="128">
        <v>3</v>
      </c>
      <c r="O250" s="60">
        <f t="shared" si="97"/>
        <v>95</v>
      </c>
      <c r="P250" s="59">
        <f t="shared" si="98"/>
        <v>0.04</v>
      </c>
      <c r="Q250" s="65">
        <f t="shared" si="91"/>
        <v>-0.73</v>
      </c>
      <c r="R250" s="65">
        <f t="shared" si="99"/>
        <v>0.18000000000000002</v>
      </c>
      <c r="S250" s="26">
        <f t="shared" si="84"/>
        <v>2</v>
      </c>
      <c r="T250" s="26">
        <f t="shared" si="89"/>
        <v>10</v>
      </c>
      <c r="U250" s="23">
        <f t="shared" si="85"/>
        <v>0</v>
      </c>
      <c r="V250" s="19">
        <f t="shared" si="86"/>
        <v>0</v>
      </c>
      <c r="W250" s="23">
        <f t="shared" si="87"/>
        <v>0</v>
      </c>
      <c r="X250" s="17" t="str">
        <f t="shared" si="88"/>
        <v>ВА</v>
      </c>
      <c r="Y250" s="1"/>
    </row>
    <row r="251" spans="2:25" ht="15" outlineLevel="2" x14ac:dyDescent="0.25">
      <c r="B251" s="2">
        <v>213</v>
      </c>
      <c r="C251" s="76" t="s">
        <v>255</v>
      </c>
      <c r="D251" s="5">
        <v>1194.02</v>
      </c>
      <c r="E251" s="5">
        <v>1029.8399999999999</v>
      </c>
      <c r="F251" s="13">
        <v>908.18</v>
      </c>
      <c r="G251" s="10">
        <f t="shared" si="92"/>
        <v>0.86</v>
      </c>
      <c r="H251" s="59">
        <f t="shared" si="93"/>
        <v>-0.14000000000000001</v>
      </c>
      <c r="I251" s="3">
        <f t="shared" si="90"/>
        <v>161</v>
      </c>
      <c r="J251" s="59">
        <f t="shared" si="94"/>
        <v>-0.89</v>
      </c>
      <c r="K251" s="83">
        <v>6927.5</v>
      </c>
      <c r="L251" s="120">
        <f t="shared" si="95"/>
        <v>6.7</v>
      </c>
      <c r="M251" s="59">
        <f t="shared" si="96"/>
        <v>0.4</v>
      </c>
      <c r="N251" s="128">
        <v>8.6999999999999993</v>
      </c>
      <c r="O251" s="60">
        <f t="shared" si="97"/>
        <v>118</v>
      </c>
      <c r="P251" s="59">
        <f t="shared" si="98"/>
        <v>0.28999999999999998</v>
      </c>
      <c r="Q251" s="65">
        <f t="shared" si="91"/>
        <v>-1.03</v>
      </c>
      <c r="R251" s="65">
        <f t="shared" si="99"/>
        <v>0.69</v>
      </c>
      <c r="S251" s="26">
        <f t="shared" si="84"/>
        <v>2</v>
      </c>
      <c r="T251" s="26">
        <f t="shared" si="89"/>
        <v>10</v>
      </c>
      <c r="U251" s="23">
        <f t="shared" si="85"/>
        <v>0</v>
      </c>
      <c r="V251" s="19">
        <f t="shared" si="86"/>
        <v>0</v>
      </c>
      <c r="W251" s="23">
        <f t="shared" si="87"/>
        <v>0</v>
      </c>
      <c r="X251" s="17" t="str">
        <f t="shared" si="88"/>
        <v>ВА</v>
      </c>
      <c r="Y251" s="1"/>
    </row>
    <row r="252" spans="2:25" ht="15" outlineLevel="2" x14ac:dyDescent="0.25">
      <c r="B252" s="2">
        <v>214</v>
      </c>
      <c r="C252" s="76" t="s">
        <v>256</v>
      </c>
      <c r="D252" s="5">
        <v>399.32</v>
      </c>
      <c r="E252" s="5">
        <v>361.51</v>
      </c>
      <c r="F252" s="13">
        <v>236.81</v>
      </c>
      <c r="G252" s="10">
        <f t="shared" si="92"/>
        <v>0.91</v>
      </c>
      <c r="H252" s="59">
        <f t="shared" si="93"/>
        <v>-8.9999999999999969E-2</v>
      </c>
      <c r="I252" s="3">
        <f t="shared" si="90"/>
        <v>120</v>
      </c>
      <c r="J252" s="59">
        <f t="shared" si="94"/>
        <v>-0.41</v>
      </c>
      <c r="K252" s="83">
        <v>3233.1</v>
      </c>
      <c r="L252" s="120">
        <f t="shared" si="95"/>
        <v>8.9</v>
      </c>
      <c r="M252" s="59">
        <f t="shared" si="96"/>
        <v>0.2</v>
      </c>
      <c r="N252" s="128">
        <v>4</v>
      </c>
      <c r="O252" s="60">
        <f t="shared" si="97"/>
        <v>90</v>
      </c>
      <c r="P252" s="59">
        <f t="shared" si="98"/>
        <v>-0.02</v>
      </c>
      <c r="Q252" s="65">
        <f t="shared" si="91"/>
        <v>-0.49999999999999994</v>
      </c>
      <c r="R252" s="65">
        <f t="shared" si="99"/>
        <v>0.18000000000000002</v>
      </c>
      <c r="S252" s="26">
        <f t="shared" si="84"/>
        <v>2</v>
      </c>
      <c r="T252" s="26">
        <f t="shared" si="89"/>
        <v>10</v>
      </c>
      <c r="U252" s="23">
        <f t="shared" si="85"/>
        <v>0</v>
      </c>
      <c r="V252" s="19">
        <f t="shared" si="86"/>
        <v>0</v>
      </c>
      <c r="W252" s="23">
        <f t="shared" si="87"/>
        <v>0</v>
      </c>
      <c r="X252" s="17" t="str">
        <f t="shared" si="88"/>
        <v>ВА</v>
      </c>
      <c r="Y252" s="1"/>
    </row>
    <row r="253" spans="2:25" ht="15" outlineLevel="2" x14ac:dyDescent="0.25">
      <c r="B253" s="2">
        <v>215</v>
      </c>
      <c r="C253" s="76" t="s">
        <v>257</v>
      </c>
      <c r="D253" s="5">
        <v>1265.05</v>
      </c>
      <c r="E253" s="5">
        <v>1082.97</v>
      </c>
      <c r="F253" s="13">
        <v>963.09</v>
      </c>
      <c r="G253" s="10">
        <f t="shared" si="92"/>
        <v>0.86</v>
      </c>
      <c r="H253" s="59">
        <f t="shared" si="93"/>
        <v>-0.14000000000000001</v>
      </c>
      <c r="I253" s="3">
        <f t="shared" si="90"/>
        <v>162</v>
      </c>
      <c r="J253" s="59">
        <f t="shared" si="94"/>
        <v>-0.9</v>
      </c>
      <c r="K253" s="83">
        <v>7950.6</v>
      </c>
      <c r="L253" s="120">
        <f t="shared" si="95"/>
        <v>7.3</v>
      </c>
      <c r="M253" s="59">
        <f t="shared" si="96"/>
        <v>0.34</v>
      </c>
      <c r="N253" s="128">
        <v>10.6</v>
      </c>
      <c r="O253" s="60">
        <f t="shared" si="97"/>
        <v>102</v>
      </c>
      <c r="P253" s="59">
        <f t="shared" si="98"/>
        <v>0.11</v>
      </c>
      <c r="Q253" s="65">
        <f t="shared" si="91"/>
        <v>-1.04</v>
      </c>
      <c r="R253" s="65">
        <f t="shared" si="99"/>
        <v>0.45</v>
      </c>
      <c r="S253" s="26">
        <f t="shared" si="84"/>
        <v>2</v>
      </c>
      <c r="T253" s="26">
        <f t="shared" si="89"/>
        <v>10</v>
      </c>
      <c r="U253" s="23">
        <f t="shared" si="85"/>
        <v>0</v>
      </c>
      <c r="V253" s="19">
        <f t="shared" si="86"/>
        <v>0</v>
      </c>
      <c r="W253" s="23">
        <f t="shared" si="87"/>
        <v>0</v>
      </c>
      <c r="X253" s="17" t="str">
        <f t="shared" si="88"/>
        <v>ВА</v>
      </c>
      <c r="Y253" s="1"/>
    </row>
    <row r="254" spans="2:25" ht="15" outlineLevel="2" x14ac:dyDescent="0.25">
      <c r="B254" s="2">
        <v>216</v>
      </c>
      <c r="C254" s="76" t="s">
        <v>258</v>
      </c>
      <c r="D254" s="5">
        <v>839.63</v>
      </c>
      <c r="E254" s="5">
        <v>681.78</v>
      </c>
      <c r="F254" s="13">
        <v>789.86</v>
      </c>
      <c r="G254" s="10">
        <f t="shared" si="92"/>
        <v>0.81</v>
      </c>
      <c r="H254" s="59">
        <f t="shared" si="93"/>
        <v>-0.18999999999999995</v>
      </c>
      <c r="I254" s="3">
        <f t="shared" si="90"/>
        <v>211</v>
      </c>
      <c r="J254" s="59">
        <f t="shared" si="94"/>
        <v>-1.48</v>
      </c>
      <c r="K254" s="83">
        <v>5942.1</v>
      </c>
      <c r="L254" s="120">
        <f t="shared" si="95"/>
        <v>8.6999999999999993</v>
      </c>
      <c r="M254" s="59">
        <f t="shared" si="96"/>
        <v>0.22</v>
      </c>
      <c r="N254" s="128">
        <v>5.6</v>
      </c>
      <c r="O254" s="60">
        <f t="shared" si="97"/>
        <v>122</v>
      </c>
      <c r="P254" s="59">
        <f t="shared" si="98"/>
        <v>0.33</v>
      </c>
      <c r="Q254" s="65">
        <f t="shared" si="91"/>
        <v>-1.67</v>
      </c>
      <c r="R254" s="65">
        <f t="shared" si="99"/>
        <v>0.55000000000000004</v>
      </c>
      <c r="S254" s="26">
        <f t="shared" si="84"/>
        <v>2</v>
      </c>
      <c r="T254" s="26">
        <f t="shared" si="89"/>
        <v>10</v>
      </c>
      <c r="U254" s="23">
        <f t="shared" si="85"/>
        <v>0</v>
      </c>
      <c r="V254" s="19">
        <f t="shared" si="86"/>
        <v>0</v>
      </c>
      <c r="W254" s="23">
        <f t="shared" si="87"/>
        <v>0</v>
      </c>
      <c r="X254" s="17" t="str">
        <f t="shared" si="88"/>
        <v>ВА</v>
      </c>
      <c r="Y254" s="1"/>
    </row>
    <row r="255" spans="2:25" ht="15" outlineLevel="2" x14ac:dyDescent="0.25">
      <c r="B255" s="2">
        <v>217</v>
      </c>
      <c r="C255" s="76" t="s">
        <v>259</v>
      </c>
      <c r="D255" s="5">
        <v>641.92999999999995</v>
      </c>
      <c r="E255" s="5">
        <v>510.54</v>
      </c>
      <c r="F255" s="13">
        <v>882.39</v>
      </c>
      <c r="G255" s="10">
        <f t="shared" si="92"/>
        <v>0.8</v>
      </c>
      <c r="H255" s="59">
        <f t="shared" si="93"/>
        <v>-0.19999999999999996</v>
      </c>
      <c r="I255" s="3">
        <f t="shared" si="90"/>
        <v>315</v>
      </c>
      <c r="J255" s="59">
        <f t="shared" si="94"/>
        <v>-2.7</v>
      </c>
      <c r="K255" s="83">
        <v>5089.5</v>
      </c>
      <c r="L255" s="120">
        <f t="shared" si="95"/>
        <v>10</v>
      </c>
      <c r="M255" s="59">
        <f t="shared" si="96"/>
        <v>0.1</v>
      </c>
      <c r="N255" s="128">
        <v>8.3000000000000007</v>
      </c>
      <c r="O255" s="60">
        <f t="shared" si="97"/>
        <v>62</v>
      </c>
      <c r="P255" s="59">
        <f t="shared" si="98"/>
        <v>-0.32</v>
      </c>
      <c r="Q255" s="65">
        <f t="shared" si="91"/>
        <v>-2.9000000000000004</v>
      </c>
      <c r="R255" s="65">
        <f t="shared" si="99"/>
        <v>-0.22</v>
      </c>
      <c r="S255" s="26">
        <f t="shared" si="84"/>
        <v>2</v>
      </c>
      <c r="T255" s="26">
        <f t="shared" si="89"/>
        <v>20</v>
      </c>
      <c r="U255" s="23">
        <f t="shared" si="85"/>
        <v>0</v>
      </c>
      <c r="V255" s="19">
        <f t="shared" si="86"/>
        <v>0</v>
      </c>
      <c r="W255" s="23" t="str">
        <f t="shared" si="87"/>
        <v>ВВ</v>
      </c>
      <c r="X255" s="17">
        <f t="shared" si="88"/>
        <v>0</v>
      </c>
      <c r="Y255" s="1"/>
    </row>
    <row r="256" spans="2:25" ht="15" outlineLevel="2" x14ac:dyDescent="0.25">
      <c r="B256" s="2">
        <v>218</v>
      </c>
      <c r="C256" s="76" t="s">
        <v>260</v>
      </c>
      <c r="D256" s="5">
        <v>164.7</v>
      </c>
      <c r="E256" s="5">
        <v>115.2</v>
      </c>
      <c r="F256" s="13">
        <v>85.49</v>
      </c>
      <c r="G256" s="10">
        <f t="shared" si="92"/>
        <v>0.7</v>
      </c>
      <c r="H256" s="59">
        <f t="shared" si="93"/>
        <v>-0.30000000000000004</v>
      </c>
      <c r="I256" s="3">
        <f t="shared" si="90"/>
        <v>135</v>
      </c>
      <c r="J256" s="59">
        <f t="shared" si="94"/>
        <v>-0.59</v>
      </c>
      <c r="K256" s="83">
        <v>2749.3</v>
      </c>
      <c r="L256" s="120">
        <f t="shared" si="95"/>
        <v>23.9</v>
      </c>
      <c r="M256" s="59">
        <f t="shared" si="96"/>
        <v>-1.1499999999999999</v>
      </c>
      <c r="N256" s="128">
        <v>3</v>
      </c>
      <c r="O256" s="60">
        <f t="shared" si="97"/>
        <v>38</v>
      </c>
      <c r="P256" s="59">
        <f t="shared" si="98"/>
        <v>-0.57999999999999996</v>
      </c>
      <c r="Q256" s="65">
        <f t="shared" si="91"/>
        <v>-0.89</v>
      </c>
      <c r="R256" s="65">
        <f t="shared" si="99"/>
        <v>-1.73</v>
      </c>
      <c r="S256" s="26">
        <f t="shared" si="84"/>
        <v>2</v>
      </c>
      <c r="T256" s="26">
        <f t="shared" si="89"/>
        <v>20</v>
      </c>
      <c r="U256" s="23">
        <f t="shared" si="85"/>
        <v>0</v>
      </c>
      <c r="V256" s="19">
        <f t="shared" si="86"/>
        <v>0</v>
      </c>
      <c r="W256" s="23" t="str">
        <f t="shared" si="87"/>
        <v>ВВ</v>
      </c>
      <c r="X256" s="17">
        <f t="shared" si="88"/>
        <v>0</v>
      </c>
      <c r="Y256" s="1"/>
    </row>
    <row r="257" spans="2:25" ht="15" outlineLevel="2" x14ac:dyDescent="0.25">
      <c r="B257" s="2">
        <v>219</v>
      </c>
      <c r="C257" s="76" t="s">
        <v>261</v>
      </c>
      <c r="D257" s="5">
        <v>116.67</v>
      </c>
      <c r="E257" s="5">
        <v>100.4</v>
      </c>
      <c r="F257" s="13">
        <v>85.27</v>
      </c>
      <c r="G257" s="10">
        <f t="shared" si="92"/>
        <v>0.86</v>
      </c>
      <c r="H257" s="59">
        <f t="shared" si="93"/>
        <v>-0.14000000000000001</v>
      </c>
      <c r="I257" s="3">
        <f t="shared" si="90"/>
        <v>155</v>
      </c>
      <c r="J257" s="59">
        <f t="shared" si="94"/>
        <v>-0.82</v>
      </c>
      <c r="K257" s="83">
        <v>2480.1999999999998</v>
      </c>
      <c r="L257" s="120">
        <f t="shared" si="95"/>
        <v>24.7</v>
      </c>
      <c r="M257" s="59">
        <f t="shared" si="96"/>
        <v>-1.23</v>
      </c>
      <c r="N257" s="128">
        <v>2</v>
      </c>
      <c r="O257" s="60">
        <f t="shared" si="97"/>
        <v>50</v>
      </c>
      <c r="P257" s="59">
        <f t="shared" si="98"/>
        <v>-0.45</v>
      </c>
      <c r="Q257" s="65">
        <f t="shared" si="91"/>
        <v>-0.96</v>
      </c>
      <c r="R257" s="65">
        <f t="shared" si="99"/>
        <v>-1.68</v>
      </c>
      <c r="S257" s="26">
        <f t="shared" si="84"/>
        <v>2</v>
      </c>
      <c r="T257" s="26">
        <f t="shared" si="89"/>
        <v>20</v>
      </c>
      <c r="U257" s="23">
        <f t="shared" si="85"/>
        <v>0</v>
      </c>
      <c r="V257" s="19">
        <f t="shared" si="86"/>
        <v>0</v>
      </c>
      <c r="W257" s="23" t="str">
        <f t="shared" si="87"/>
        <v>ВВ</v>
      </c>
      <c r="X257" s="17">
        <f t="shared" si="88"/>
        <v>0</v>
      </c>
      <c r="Y257" s="1"/>
    </row>
    <row r="258" spans="2:25" ht="15" outlineLevel="2" x14ac:dyDescent="0.25">
      <c r="B258" s="2">
        <v>220</v>
      </c>
      <c r="C258" s="76" t="s">
        <v>262</v>
      </c>
      <c r="D258" s="5">
        <v>377.21</v>
      </c>
      <c r="E258" s="5">
        <v>323.93</v>
      </c>
      <c r="F258" s="13">
        <v>280.27999999999997</v>
      </c>
      <c r="G258" s="10">
        <f t="shared" si="92"/>
        <v>0.86</v>
      </c>
      <c r="H258" s="59">
        <f t="shared" si="93"/>
        <v>-0.14000000000000001</v>
      </c>
      <c r="I258" s="3">
        <f t="shared" si="90"/>
        <v>158</v>
      </c>
      <c r="J258" s="59">
        <f t="shared" si="94"/>
        <v>-0.86</v>
      </c>
      <c r="K258" s="83">
        <v>3525.8</v>
      </c>
      <c r="L258" s="120">
        <f t="shared" si="95"/>
        <v>10.9</v>
      </c>
      <c r="M258" s="59">
        <f t="shared" si="96"/>
        <v>0.02</v>
      </c>
      <c r="N258" s="128">
        <v>5</v>
      </c>
      <c r="O258" s="60">
        <f t="shared" si="97"/>
        <v>65</v>
      </c>
      <c r="P258" s="59">
        <f t="shared" si="98"/>
        <v>-0.28999999999999998</v>
      </c>
      <c r="Q258" s="65">
        <f t="shared" si="91"/>
        <v>-1</v>
      </c>
      <c r="R258" s="65">
        <f t="shared" si="99"/>
        <v>-0.26999999999999996</v>
      </c>
      <c r="S258" s="26">
        <f t="shared" si="84"/>
        <v>2</v>
      </c>
      <c r="T258" s="26">
        <f t="shared" si="89"/>
        <v>20</v>
      </c>
      <c r="U258" s="23">
        <f t="shared" si="85"/>
        <v>0</v>
      </c>
      <c r="V258" s="19">
        <f t="shared" si="86"/>
        <v>0</v>
      </c>
      <c r="W258" s="23" t="str">
        <f t="shared" si="87"/>
        <v>ВВ</v>
      </c>
      <c r="X258" s="17">
        <f t="shared" si="88"/>
        <v>0</v>
      </c>
      <c r="Y258" s="1"/>
    </row>
    <row r="259" spans="2:25" ht="15" outlineLevel="2" x14ac:dyDescent="0.25">
      <c r="B259" s="2">
        <v>221</v>
      </c>
      <c r="C259" s="76" t="s">
        <v>263</v>
      </c>
      <c r="D259" s="5">
        <v>1003.32</v>
      </c>
      <c r="E259" s="5">
        <v>861.94</v>
      </c>
      <c r="F259" s="13">
        <v>1651.38</v>
      </c>
      <c r="G259" s="10">
        <f t="shared" si="92"/>
        <v>0.86</v>
      </c>
      <c r="H259" s="59">
        <f t="shared" si="93"/>
        <v>-0.14000000000000001</v>
      </c>
      <c r="I259" s="3">
        <f t="shared" si="90"/>
        <v>350</v>
      </c>
      <c r="J259" s="59">
        <f t="shared" si="94"/>
        <v>-3.11</v>
      </c>
      <c r="K259" s="83">
        <v>6002.8</v>
      </c>
      <c r="L259" s="120">
        <f t="shared" si="95"/>
        <v>7</v>
      </c>
      <c r="M259" s="59">
        <f t="shared" si="96"/>
        <v>0.37</v>
      </c>
      <c r="N259" s="128">
        <v>10.6</v>
      </c>
      <c r="O259" s="60">
        <f t="shared" si="97"/>
        <v>81</v>
      </c>
      <c r="P259" s="59">
        <f t="shared" si="98"/>
        <v>-0.11</v>
      </c>
      <c r="Q259" s="65">
        <f t="shared" si="91"/>
        <v>-3.25</v>
      </c>
      <c r="R259" s="65">
        <f t="shared" si="99"/>
        <v>0.26</v>
      </c>
      <c r="S259" s="26">
        <f t="shared" si="84"/>
        <v>2</v>
      </c>
      <c r="T259" s="26">
        <f t="shared" si="89"/>
        <v>10</v>
      </c>
      <c r="U259" s="23">
        <f t="shared" si="85"/>
        <v>0</v>
      </c>
      <c r="V259" s="19">
        <f t="shared" si="86"/>
        <v>0</v>
      </c>
      <c r="W259" s="23">
        <f t="shared" si="87"/>
        <v>0</v>
      </c>
      <c r="X259" s="17" t="str">
        <f t="shared" si="88"/>
        <v>ВА</v>
      </c>
      <c r="Y259" s="1"/>
    </row>
    <row r="260" spans="2:25" ht="15" outlineLevel="2" x14ac:dyDescent="0.25">
      <c r="B260" s="2">
        <v>222</v>
      </c>
      <c r="C260" s="76" t="s">
        <v>264</v>
      </c>
      <c r="D260" s="5">
        <v>416.3</v>
      </c>
      <c r="E260" s="5">
        <v>327.49</v>
      </c>
      <c r="F260" s="13">
        <v>290.81</v>
      </c>
      <c r="G260" s="10">
        <f t="shared" si="92"/>
        <v>0.79</v>
      </c>
      <c r="H260" s="59">
        <f t="shared" si="93"/>
        <v>-0.20999999999999996</v>
      </c>
      <c r="I260" s="3">
        <f t="shared" si="90"/>
        <v>162</v>
      </c>
      <c r="J260" s="59">
        <f t="shared" si="94"/>
        <v>-0.9</v>
      </c>
      <c r="K260" s="83">
        <v>2992.1</v>
      </c>
      <c r="L260" s="120">
        <f t="shared" si="95"/>
        <v>9.1</v>
      </c>
      <c r="M260" s="59">
        <f t="shared" si="96"/>
        <v>0.18</v>
      </c>
      <c r="N260" s="128">
        <v>4</v>
      </c>
      <c r="O260" s="60">
        <f t="shared" si="97"/>
        <v>82</v>
      </c>
      <c r="P260" s="59">
        <f t="shared" si="98"/>
        <v>-0.1</v>
      </c>
      <c r="Q260" s="65">
        <f t="shared" si="91"/>
        <v>-1.1099999999999999</v>
      </c>
      <c r="R260" s="65">
        <f t="shared" si="99"/>
        <v>7.9999999999999988E-2</v>
      </c>
      <c r="S260" s="26">
        <f t="shared" si="84"/>
        <v>2</v>
      </c>
      <c r="T260" s="26">
        <f t="shared" si="89"/>
        <v>10</v>
      </c>
      <c r="U260" s="23">
        <f t="shared" si="85"/>
        <v>0</v>
      </c>
      <c r="V260" s="19">
        <f t="shared" si="86"/>
        <v>0</v>
      </c>
      <c r="W260" s="23">
        <f t="shared" si="87"/>
        <v>0</v>
      </c>
      <c r="X260" s="17" t="str">
        <f t="shared" si="88"/>
        <v>ВА</v>
      </c>
      <c r="Y260" s="1"/>
    </row>
    <row r="261" spans="2:25" ht="15" outlineLevel="2" x14ac:dyDescent="0.25">
      <c r="B261" s="2">
        <v>223</v>
      </c>
      <c r="C261" s="76" t="s">
        <v>265</v>
      </c>
      <c r="D261" s="5">
        <v>1722.43</v>
      </c>
      <c r="E261" s="5">
        <v>1549.69</v>
      </c>
      <c r="F261" s="13">
        <v>1482.75</v>
      </c>
      <c r="G261" s="10">
        <f t="shared" si="92"/>
        <v>0.9</v>
      </c>
      <c r="H261" s="59">
        <f t="shared" si="93"/>
        <v>-9.9999999999999978E-2</v>
      </c>
      <c r="I261" s="3">
        <f t="shared" si="90"/>
        <v>175</v>
      </c>
      <c r="J261" s="59">
        <f t="shared" si="94"/>
        <v>-1.06</v>
      </c>
      <c r="K261" s="83">
        <v>6110.9</v>
      </c>
      <c r="L261" s="120">
        <f t="shared" si="95"/>
        <v>3.9</v>
      </c>
      <c r="M261" s="59">
        <f t="shared" si="96"/>
        <v>0.65</v>
      </c>
      <c r="N261" s="128">
        <v>10.199999999999999</v>
      </c>
      <c r="O261" s="60">
        <f t="shared" si="97"/>
        <v>152</v>
      </c>
      <c r="P261" s="59">
        <f t="shared" si="98"/>
        <v>0.66</v>
      </c>
      <c r="Q261" s="65">
        <f t="shared" si="91"/>
        <v>-1.1600000000000001</v>
      </c>
      <c r="R261" s="65">
        <f t="shared" si="99"/>
        <v>1.31</v>
      </c>
      <c r="S261" s="26">
        <f t="shared" si="84"/>
        <v>2</v>
      </c>
      <c r="T261" s="26">
        <f t="shared" si="89"/>
        <v>10</v>
      </c>
      <c r="U261" s="23">
        <f t="shared" si="85"/>
        <v>0</v>
      </c>
      <c r="V261" s="19">
        <f t="shared" si="86"/>
        <v>0</v>
      </c>
      <c r="W261" s="23">
        <f t="shared" si="87"/>
        <v>0</v>
      </c>
      <c r="X261" s="17" t="str">
        <f t="shared" si="88"/>
        <v>ВА</v>
      </c>
      <c r="Y261" s="1"/>
    </row>
    <row r="262" spans="2:25" ht="15" outlineLevel="2" x14ac:dyDescent="0.25">
      <c r="B262" s="2">
        <v>224</v>
      </c>
      <c r="C262" s="76" t="s">
        <v>266</v>
      </c>
      <c r="D262" s="5">
        <v>353.43</v>
      </c>
      <c r="E262" s="5">
        <v>300.05</v>
      </c>
      <c r="F262" s="13">
        <v>407.38</v>
      </c>
      <c r="G262" s="10">
        <f t="shared" si="92"/>
        <v>0.85</v>
      </c>
      <c r="H262" s="59">
        <f t="shared" si="93"/>
        <v>-0.15000000000000002</v>
      </c>
      <c r="I262" s="3">
        <f t="shared" si="90"/>
        <v>248</v>
      </c>
      <c r="J262" s="59">
        <f t="shared" si="94"/>
        <v>-1.91</v>
      </c>
      <c r="K262" s="83">
        <v>2826.5</v>
      </c>
      <c r="L262" s="120">
        <f t="shared" si="95"/>
        <v>9.4</v>
      </c>
      <c r="M262" s="59">
        <f t="shared" si="96"/>
        <v>0.15</v>
      </c>
      <c r="N262" s="128">
        <v>3</v>
      </c>
      <c r="O262" s="60">
        <f t="shared" si="97"/>
        <v>100</v>
      </c>
      <c r="P262" s="59">
        <f t="shared" si="98"/>
        <v>0.09</v>
      </c>
      <c r="Q262" s="65">
        <f t="shared" si="91"/>
        <v>-2.06</v>
      </c>
      <c r="R262" s="65">
        <f t="shared" si="99"/>
        <v>0.24</v>
      </c>
      <c r="S262" s="26">
        <f t="shared" si="84"/>
        <v>2</v>
      </c>
      <c r="T262" s="26">
        <f t="shared" si="89"/>
        <v>10</v>
      </c>
      <c r="U262" s="23">
        <f t="shared" si="85"/>
        <v>0</v>
      </c>
      <c r="V262" s="19">
        <f t="shared" si="86"/>
        <v>0</v>
      </c>
      <c r="W262" s="23">
        <f t="shared" si="87"/>
        <v>0</v>
      </c>
      <c r="X262" s="17" t="str">
        <f t="shared" si="88"/>
        <v>ВА</v>
      </c>
      <c r="Y262" s="1"/>
    </row>
    <row r="263" spans="2:25" ht="15" outlineLevel="2" x14ac:dyDescent="0.25">
      <c r="B263" s="2">
        <v>225</v>
      </c>
      <c r="C263" s="76" t="s">
        <v>267</v>
      </c>
      <c r="D263" s="5">
        <v>257.64</v>
      </c>
      <c r="E263" s="5">
        <v>219.93</v>
      </c>
      <c r="F263" s="13">
        <v>218.71</v>
      </c>
      <c r="G263" s="10">
        <f t="shared" si="92"/>
        <v>0.85</v>
      </c>
      <c r="H263" s="59">
        <f t="shared" si="93"/>
        <v>-0.15000000000000002</v>
      </c>
      <c r="I263" s="3">
        <f t="shared" si="90"/>
        <v>181</v>
      </c>
      <c r="J263" s="59">
        <f t="shared" si="94"/>
        <v>-1.1299999999999999</v>
      </c>
      <c r="K263" s="83">
        <v>2540.6999999999998</v>
      </c>
      <c r="L263" s="120">
        <f t="shared" si="95"/>
        <v>11.6</v>
      </c>
      <c r="M263" s="59">
        <f t="shared" si="96"/>
        <v>-0.05</v>
      </c>
      <c r="N263" s="128">
        <v>2.9</v>
      </c>
      <c r="O263" s="60">
        <f t="shared" si="97"/>
        <v>76</v>
      </c>
      <c r="P263" s="59">
        <f t="shared" si="98"/>
        <v>-0.17</v>
      </c>
      <c r="Q263" s="65">
        <f t="shared" si="91"/>
        <v>-1.2799999999999998</v>
      </c>
      <c r="R263" s="65">
        <f t="shared" si="99"/>
        <v>-0.22000000000000003</v>
      </c>
      <c r="S263" s="26">
        <f t="shared" si="84"/>
        <v>2</v>
      </c>
      <c r="T263" s="26">
        <f t="shared" si="89"/>
        <v>20</v>
      </c>
      <c r="U263" s="23">
        <f t="shared" si="85"/>
        <v>0</v>
      </c>
      <c r="V263" s="19">
        <f t="shared" si="86"/>
        <v>0</v>
      </c>
      <c r="W263" s="23" t="str">
        <f t="shared" si="87"/>
        <v>ВВ</v>
      </c>
      <c r="X263" s="17">
        <f t="shared" si="88"/>
        <v>0</v>
      </c>
      <c r="Y263" s="1"/>
    </row>
    <row r="264" spans="2:25" ht="15" outlineLevel="2" x14ac:dyDescent="0.25">
      <c r="B264" s="2">
        <v>226</v>
      </c>
      <c r="C264" s="76" t="s">
        <v>268</v>
      </c>
      <c r="D264" s="5">
        <v>808.11</v>
      </c>
      <c r="E264" s="5">
        <v>750.12</v>
      </c>
      <c r="F264" s="13">
        <v>432.99</v>
      </c>
      <c r="G264" s="10">
        <f t="shared" si="92"/>
        <v>0.93</v>
      </c>
      <c r="H264" s="59">
        <f t="shared" si="93"/>
        <v>-6.9999999999999951E-2</v>
      </c>
      <c r="I264" s="3">
        <f t="shared" si="90"/>
        <v>105</v>
      </c>
      <c r="J264" s="59">
        <f t="shared" si="94"/>
        <v>-0.23</v>
      </c>
      <c r="K264" s="83">
        <v>4146.6000000000004</v>
      </c>
      <c r="L264" s="120">
        <f t="shared" si="95"/>
        <v>5.5</v>
      </c>
      <c r="M264" s="59">
        <f t="shared" si="96"/>
        <v>0.5</v>
      </c>
      <c r="N264" s="128">
        <v>7.7</v>
      </c>
      <c r="O264" s="60">
        <f t="shared" si="97"/>
        <v>97</v>
      </c>
      <c r="P264" s="59">
        <f t="shared" si="98"/>
        <v>0.06</v>
      </c>
      <c r="Q264" s="65">
        <f t="shared" si="91"/>
        <v>-0.29999999999999993</v>
      </c>
      <c r="R264" s="65">
        <f t="shared" si="99"/>
        <v>0.56000000000000005</v>
      </c>
      <c r="S264" s="26">
        <f t="shared" si="84"/>
        <v>2</v>
      </c>
      <c r="T264" s="26">
        <f t="shared" si="89"/>
        <v>10</v>
      </c>
      <c r="U264" s="23">
        <f t="shared" si="85"/>
        <v>0</v>
      </c>
      <c r="V264" s="19">
        <f t="shared" si="86"/>
        <v>0</v>
      </c>
      <c r="W264" s="23">
        <f t="shared" si="87"/>
        <v>0</v>
      </c>
      <c r="X264" s="17" t="str">
        <f t="shared" si="88"/>
        <v>ВА</v>
      </c>
      <c r="Y264" s="1"/>
    </row>
    <row r="265" spans="2:25" ht="15" outlineLevel="2" x14ac:dyDescent="0.25">
      <c r="B265" s="2">
        <v>227</v>
      </c>
      <c r="C265" s="76" t="s">
        <v>269</v>
      </c>
      <c r="D265" s="5">
        <v>316.19</v>
      </c>
      <c r="E265" s="5">
        <v>242.7</v>
      </c>
      <c r="F265" s="13">
        <v>374.48</v>
      </c>
      <c r="G265" s="10">
        <f t="shared" si="92"/>
        <v>0.77</v>
      </c>
      <c r="H265" s="59">
        <f t="shared" si="93"/>
        <v>-0.22999999999999998</v>
      </c>
      <c r="I265" s="3">
        <f t="shared" si="90"/>
        <v>282</v>
      </c>
      <c r="J265" s="59">
        <f t="shared" si="94"/>
        <v>-2.31</v>
      </c>
      <c r="K265" s="83">
        <v>4351.7</v>
      </c>
      <c r="L265" s="120">
        <f t="shared" si="95"/>
        <v>17.899999999999999</v>
      </c>
      <c r="M265" s="59">
        <f t="shared" si="96"/>
        <v>-0.61</v>
      </c>
      <c r="N265" s="128">
        <v>4.8</v>
      </c>
      <c r="O265" s="60">
        <f t="shared" si="97"/>
        <v>51</v>
      </c>
      <c r="P265" s="59">
        <f t="shared" si="98"/>
        <v>-0.44</v>
      </c>
      <c r="Q265" s="65">
        <f t="shared" si="91"/>
        <v>-2.54</v>
      </c>
      <c r="R265" s="65">
        <f t="shared" si="99"/>
        <v>-1.05</v>
      </c>
      <c r="S265" s="26">
        <f t="shared" si="84"/>
        <v>2</v>
      </c>
      <c r="T265" s="26">
        <f t="shared" si="89"/>
        <v>20</v>
      </c>
      <c r="U265" s="23">
        <f t="shared" si="85"/>
        <v>0</v>
      </c>
      <c r="V265" s="19">
        <f t="shared" si="86"/>
        <v>0</v>
      </c>
      <c r="W265" s="23" t="str">
        <f t="shared" si="87"/>
        <v>ВВ</v>
      </c>
      <c r="X265" s="17">
        <f t="shared" si="88"/>
        <v>0</v>
      </c>
      <c r="Y265" s="1"/>
    </row>
    <row r="266" spans="2:25" ht="15" outlineLevel="2" x14ac:dyDescent="0.25">
      <c r="B266" s="2">
        <v>228</v>
      </c>
      <c r="C266" s="76" t="s">
        <v>270</v>
      </c>
      <c r="D266" s="5">
        <v>51.7</v>
      </c>
      <c r="E266" s="5">
        <v>21.23</v>
      </c>
      <c r="F266" s="13">
        <v>0</v>
      </c>
      <c r="G266" s="10">
        <f t="shared" si="92"/>
        <v>0.41</v>
      </c>
      <c r="H266" s="59">
        <f t="shared" si="93"/>
        <v>-0.59000000000000008</v>
      </c>
      <c r="I266" s="3">
        <f t="shared" si="90"/>
        <v>0</v>
      </c>
      <c r="J266" s="59">
        <f t="shared" si="94"/>
        <v>1</v>
      </c>
      <c r="K266" s="83">
        <v>2179.1999999999998</v>
      </c>
      <c r="L266" s="120">
        <f t="shared" si="95"/>
        <v>102.6</v>
      </c>
      <c r="M266" s="59">
        <f t="shared" si="96"/>
        <v>-8.24</v>
      </c>
      <c r="N266" s="128">
        <v>1.8</v>
      </c>
      <c r="O266" s="60">
        <f t="shared" si="97"/>
        <v>12</v>
      </c>
      <c r="P266" s="59">
        <f t="shared" si="98"/>
        <v>-0.87</v>
      </c>
      <c r="Q266" s="65">
        <f t="shared" si="91"/>
        <v>0.40999999999999992</v>
      </c>
      <c r="R266" s="65">
        <f t="shared" si="99"/>
        <v>-9.11</v>
      </c>
      <c r="S266" s="26">
        <f t="shared" si="84"/>
        <v>1</v>
      </c>
      <c r="T266" s="26">
        <f t="shared" si="89"/>
        <v>20</v>
      </c>
      <c r="U266" s="23" t="str">
        <f t="shared" si="85"/>
        <v>АВ</v>
      </c>
      <c r="V266" s="19">
        <f t="shared" si="86"/>
        <v>0</v>
      </c>
      <c r="W266" s="23">
        <f t="shared" si="87"/>
        <v>0</v>
      </c>
      <c r="X266" s="17">
        <f t="shared" si="88"/>
        <v>0</v>
      </c>
      <c r="Y266" s="1"/>
    </row>
    <row r="267" spans="2:25" ht="15" outlineLevel="2" x14ac:dyDescent="0.25">
      <c r="B267" s="2">
        <v>229</v>
      </c>
      <c r="C267" s="76" t="s">
        <v>271</v>
      </c>
      <c r="D267" s="5">
        <v>372.48</v>
      </c>
      <c r="E267" s="5">
        <v>349.16</v>
      </c>
      <c r="F267" s="13">
        <v>277.32</v>
      </c>
      <c r="G267" s="10">
        <f t="shared" si="92"/>
        <v>0.94</v>
      </c>
      <c r="H267" s="59">
        <f t="shared" si="93"/>
        <v>-6.0000000000000053E-2</v>
      </c>
      <c r="I267" s="3">
        <f t="shared" si="90"/>
        <v>145</v>
      </c>
      <c r="J267" s="59">
        <f t="shared" si="94"/>
        <v>-0.7</v>
      </c>
      <c r="K267" s="83">
        <v>2787.2</v>
      </c>
      <c r="L267" s="120">
        <f t="shared" si="95"/>
        <v>8</v>
      </c>
      <c r="M267" s="59">
        <f t="shared" si="96"/>
        <v>0.28000000000000003</v>
      </c>
      <c r="N267" s="128">
        <v>3</v>
      </c>
      <c r="O267" s="60">
        <f t="shared" si="97"/>
        <v>116</v>
      </c>
      <c r="P267" s="59">
        <f t="shared" si="98"/>
        <v>0.27</v>
      </c>
      <c r="Q267" s="65">
        <f t="shared" si="91"/>
        <v>-0.76</v>
      </c>
      <c r="R267" s="65">
        <f t="shared" si="99"/>
        <v>0.55000000000000004</v>
      </c>
      <c r="S267" s="26">
        <f t="shared" si="84"/>
        <v>2</v>
      </c>
      <c r="T267" s="26">
        <f t="shared" si="89"/>
        <v>10</v>
      </c>
      <c r="U267" s="23">
        <f t="shared" si="85"/>
        <v>0</v>
      </c>
      <c r="V267" s="19">
        <f t="shared" si="86"/>
        <v>0</v>
      </c>
      <c r="W267" s="23">
        <f t="shared" si="87"/>
        <v>0</v>
      </c>
      <c r="X267" s="17" t="str">
        <f t="shared" si="88"/>
        <v>ВА</v>
      </c>
      <c r="Y267" s="1"/>
    </row>
    <row r="268" spans="2:25" ht="15" outlineLevel="2" x14ac:dyDescent="0.25">
      <c r="B268" s="2">
        <v>230</v>
      </c>
      <c r="C268" s="76" t="s">
        <v>272</v>
      </c>
      <c r="D268" s="5">
        <v>363.1</v>
      </c>
      <c r="E268" s="5">
        <v>224.27</v>
      </c>
      <c r="F268" s="13">
        <v>260.83</v>
      </c>
      <c r="G268" s="10">
        <f t="shared" si="92"/>
        <v>0.62</v>
      </c>
      <c r="H268" s="59">
        <f t="shared" si="93"/>
        <v>-0.38</v>
      </c>
      <c r="I268" s="3">
        <f t="shared" si="90"/>
        <v>212</v>
      </c>
      <c r="J268" s="59">
        <f t="shared" si="94"/>
        <v>-1.49</v>
      </c>
      <c r="K268" s="83">
        <v>3035.9</v>
      </c>
      <c r="L268" s="120">
        <f t="shared" si="95"/>
        <v>13.5</v>
      </c>
      <c r="M268" s="59">
        <f t="shared" si="96"/>
        <v>-0.22</v>
      </c>
      <c r="N268" s="128">
        <v>4</v>
      </c>
      <c r="O268" s="60">
        <f t="shared" si="97"/>
        <v>56</v>
      </c>
      <c r="P268" s="59">
        <f t="shared" si="98"/>
        <v>-0.39</v>
      </c>
      <c r="Q268" s="65">
        <f t="shared" si="91"/>
        <v>-1.87</v>
      </c>
      <c r="R268" s="65">
        <f t="shared" si="99"/>
        <v>-0.61</v>
      </c>
      <c r="S268" s="26">
        <f t="shared" si="84"/>
        <v>2</v>
      </c>
      <c r="T268" s="26">
        <f t="shared" si="89"/>
        <v>20</v>
      </c>
      <c r="U268" s="23">
        <f t="shared" si="85"/>
        <v>0</v>
      </c>
      <c r="V268" s="19">
        <f t="shared" si="86"/>
        <v>0</v>
      </c>
      <c r="W268" s="23" t="str">
        <f t="shared" si="87"/>
        <v>ВВ</v>
      </c>
      <c r="X268" s="17">
        <f t="shared" si="88"/>
        <v>0</v>
      </c>
      <c r="Y268" s="1"/>
    </row>
    <row r="269" spans="2:25" ht="15" outlineLevel="2" x14ac:dyDescent="0.25">
      <c r="B269" s="2">
        <v>231</v>
      </c>
      <c r="C269" s="76" t="s">
        <v>273</v>
      </c>
      <c r="D269" s="5">
        <v>102.82</v>
      </c>
      <c r="E269" s="5">
        <v>100.99</v>
      </c>
      <c r="F269" s="13">
        <v>32.83</v>
      </c>
      <c r="G269" s="10">
        <f t="shared" si="92"/>
        <v>0.98</v>
      </c>
      <c r="H269" s="59">
        <f t="shared" si="93"/>
        <v>-2.0000000000000018E-2</v>
      </c>
      <c r="I269" s="3">
        <f t="shared" si="90"/>
        <v>59</v>
      </c>
      <c r="J269" s="59">
        <f t="shared" si="94"/>
        <v>0.31</v>
      </c>
      <c r="K269" s="83">
        <v>1869.4</v>
      </c>
      <c r="L269" s="120">
        <f t="shared" si="95"/>
        <v>18.5</v>
      </c>
      <c r="M269" s="59">
        <f t="shared" si="96"/>
        <v>-0.67</v>
      </c>
      <c r="N269" s="128">
        <v>2</v>
      </c>
      <c r="O269" s="60">
        <f t="shared" si="97"/>
        <v>50</v>
      </c>
      <c r="P269" s="59">
        <f t="shared" si="98"/>
        <v>-0.45</v>
      </c>
      <c r="Q269" s="65">
        <f t="shared" si="91"/>
        <v>0.28999999999999998</v>
      </c>
      <c r="R269" s="65">
        <f t="shared" si="99"/>
        <v>-1.1200000000000001</v>
      </c>
      <c r="S269" s="26">
        <f t="shared" si="84"/>
        <v>1</v>
      </c>
      <c r="T269" s="26">
        <f t="shared" si="89"/>
        <v>20</v>
      </c>
      <c r="U269" s="23" t="str">
        <f t="shared" si="85"/>
        <v>АВ</v>
      </c>
      <c r="V269" s="19">
        <f t="shared" si="86"/>
        <v>0</v>
      </c>
      <c r="W269" s="23">
        <f t="shared" si="87"/>
        <v>0</v>
      </c>
      <c r="X269" s="17">
        <f t="shared" si="88"/>
        <v>0</v>
      </c>
      <c r="Y269" s="1"/>
    </row>
    <row r="270" spans="2:25" ht="15" outlineLevel="2" x14ac:dyDescent="0.25">
      <c r="B270" s="2">
        <v>232</v>
      </c>
      <c r="C270" s="76" t="s">
        <v>274</v>
      </c>
      <c r="D270" s="5">
        <v>124.11</v>
      </c>
      <c r="E270" s="5">
        <v>113.23</v>
      </c>
      <c r="F270" s="13">
        <v>44.88</v>
      </c>
      <c r="G270" s="10">
        <f t="shared" si="92"/>
        <v>0.91</v>
      </c>
      <c r="H270" s="59">
        <f t="shared" si="93"/>
        <v>-8.9999999999999969E-2</v>
      </c>
      <c r="I270" s="3">
        <f t="shared" si="90"/>
        <v>72</v>
      </c>
      <c r="J270" s="59">
        <f t="shared" si="94"/>
        <v>0.15</v>
      </c>
      <c r="K270" s="83">
        <v>2273.1</v>
      </c>
      <c r="L270" s="120">
        <f t="shared" si="95"/>
        <v>20.100000000000001</v>
      </c>
      <c r="M270" s="59">
        <f t="shared" si="96"/>
        <v>-0.81</v>
      </c>
      <c r="N270" s="128">
        <v>3</v>
      </c>
      <c r="O270" s="60">
        <f t="shared" si="97"/>
        <v>38</v>
      </c>
      <c r="P270" s="59">
        <f t="shared" si="98"/>
        <v>-0.57999999999999996</v>
      </c>
      <c r="Q270" s="65">
        <f t="shared" si="91"/>
        <v>6.0000000000000026E-2</v>
      </c>
      <c r="R270" s="65">
        <f t="shared" si="99"/>
        <v>-1.3900000000000001</v>
      </c>
      <c r="S270" s="26">
        <f t="shared" si="84"/>
        <v>1</v>
      </c>
      <c r="T270" s="26">
        <f t="shared" si="89"/>
        <v>20</v>
      </c>
      <c r="U270" s="23" t="str">
        <f t="shared" si="85"/>
        <v>АВ</v>
      </c>
      <c r="V270" s="19">
        <f t="shared" si="86"/>
        <v>0</v>
      </c>
      <c r="W270" s="23">
        <f t="shared" si="87"/>
        <v>0</v>
      </c>
      <c r="X270" s="17">
        <f t="shared" si="88"/>
        <v>0</v>
      </c>
      <c r="Y270" s="1"/>
    </row>
    <row r="271" spans="2:25" ht="15" outlineLevel="2" x14ac:dyDescent="0.25">
      <c r="B271" s="2">
        <v>233</v>
      </c>
      <c r="C271" s="76" t="s">
        <v>275</v>
      </c>
      <c r="D271" s="5">
        <v>294.32</v>
      </c>
      <c r="E271" s="5">
        <v>237.01</v>
      </c>
      <c r="F271" s="13">
        <v>171.31</v>
      </c>
      <c r="G271" s="10">
        <f t="shared" si="92"/>
        <v>0.81</v>
      </c>
      <c r="H271" s="59">
        <f t="shared" si="93"/>
        <v>-0.18999999999999995</v>
      </c>
      <c r="I271" s="3">
        <f t="shared" si="90"/>
        <v>132</v>
      </c>
      <c r="J271" s="59">
        <f t="shared" si="94"/>
        <v>-0.55000000000000004</v>
      </c>
      <c r="K271" s="83">
        <v>2193.6999999999998</v>
      </c>
      <c r="L271" s="120">
        <f t="shared" si="95"/>
        <v>9.3000000000000007</v>
      </c>
      <c r="M271" s="59">
        <f t="shared" si="96"/>
        <v>0.16</v>
      </c>
      <c r="N271" s="128">
        <v>2.1</v>
      </c>
      <c r="O271" s="60">
        <f t="shared" si="97"/>
        <v>113</v>
      </c>
      <c r="P271" s="59">
        <f t="shared" si="98"/>
        <v>0.23</v>
      </c>
      <c r="Q271" s="65">
        <f t="shared" si="91"/>
        <v>-0.74</v>
      </c>
      <c r="R271" s="65">
        <f t="shared" si="99"/>
        <v>0.39</v>
      </c>
      <c r="S271" s="26">
        <f t="shared" si="84"/>
        <v>2</v>
      </c>
      <c r="T271" s="26">
        <f t="shared" si="89"/>
        <v>10</v>
      </c>
      <c r="U271" s="23">
        <f t="shared" si="85"/>
        <v>0</v>
      </c>
      <c r="V271" s="19">
        <f t="shared" si="86"/>
        <v>0</v>
      </c>
      <c r="W271" s="23">
        <f t="shared" si="87"/>
        <v>0</v>
      </c>
      <c r="X271" s="17" t="str">
        <f t="shared" si="88"/>
        <v>ВА</v>
      </c>
      <c r="Y271" s="1"/>
    </row>
    <row r="272" spans="2:25" ht="15" outlineLevel="2" x14ac:dyDescent="0.25">
      <c r="B272" s="2">
        <v>234</v>
      </c>
      <c r="C272" s="76" t="s">
        <v>276</v>
      </c>
      <c r="D272" s="5">
        <v>209.94</v>
      </c>
      <c r="E272" s="5">
        <v>170.64</v>
      </c>
      <c r="F272" s="13">
        <v>104.3</v>
      </c>
      <c r="G272" s="10">
        <f t="shared" si="92"/>
        <v>0.81</v>
      </c>
      <c r="H272" s="59">
        <f t="shared" si="93"/>
        <v>-0.18999999999999995</v>
      </c>
      <c r="I272" s="3">
        <f t="shared" si="90"/>
        <v>112</v>
      </c>
      <c r="J272" s="59">
        <f t="shared" si="94"/>
        <v>-0.32</v>
      </c>
      <c r="K272" s="83">
        <v>2194.1999999999998</v>
      </c>
      <c r="L272" s="120">
        <f t="shared" si="95"/>
        <v>12.9</v>
      </c>
      <c r="M272" s="59">
        <f t="shared" si="96"/>
        <v>-0.16</v>
      </c>
      <c r="N272" s="128">
        <v>2</v>
      </c>
      <c r="O272" s="60">
        <f t="shared" si="97"/>
        <v>85</v>
      </c>
      <c r="P272" s="59">
        <f t="shared" si="98"/>
        <v>-7.0000000000000007E-2</v>
      </c>
      <c r="Q272" s="65">
        <f t="shared" si="91"/>
        <v>-0.51</v>
      </c>
      <c r="R272" s="65">
        <f t="shared" si="99"/>
        <v>-0.23</v>
      </c>
      <c r="S272" s="26">
        <f t="shared" si="84"/>
        <v>2</v>
      </c>
      <c r="T272" s="26">
        <f t="shared" si="89"/>
        <v>20</v>
      </c>
      <c r="U272" s="23">
        <f t="shared" si="85"/>
        <v>0</v>
      </c>
      <c r="V272" s="19">
        <f t="shared" si="86"/>
        <v>0</v>
      </c>
      <c r="W272" s="23" t="str">
        <f t="shared" si="87"/>
        <v>ВВ</v>
      </c>
      <c r="X272" s="17">
        <f t="shared" si="88"/>
        <v>0</v>
      </c>
      <c r="Y272" s="1"/>
    </row>
    <row r="273" spans="2:26" ht="15" outlineLevel="2" x14ac:dyDescent="0.25">
      <c r="B273" s="2">
        <v>235</v>
      </c>
      <c r="C273" s="76" t="s">
        <v>277</v>
      </c>
      <c r="D273" s="5">
        <v>611.29999999999995</v>
      </c>
      <c r="E273" s="5">
        <v>501.94</v>
      </c>
      <c r="F273" s="13">
        <v>314.36</v>
      </c>
      <c r="G273" s="10">
        <f t="shared" si="92"/>
        <v>0.82</v>
      </c>
      <c r="H273" s="59">
        <f t="shared" si="93"/>
        <v>-0.18000000000000005</v>
      </c>
      <c r="I273" s="3">
        <f t="shared" si="90"/>
        <v>114</v>
      </c>
      <c r="J273" s="59">
        <f t="shared" si="94"/>
        <v>-0.34</v>
      </c>
      <c r="K273" s="83">
        <v>6216.1</v>
      </c>
      <c r="L273" s="120">
        <f t="shared" si="95"/>
        <v>12.4</v>
      </c>
      <c r="M273" s="59">
        <f t="shared" si="96"/>
        <v>-0.12</v>
      </c>
      <c r="N273" s="128">
        <v>9.9</v>
      </c>
      <c r="O273" s="60">
        <f t="shared" si="97"/>
        <v>51</v>
      </c>
      <c r="P273" s="59">
        <f t="shared" si="98"/>
        <v>-0.44</v>
      </c>
      <c r="Q273" s="65">
        <f t="shared" si="91"/>
        <v>-0.52</v>
      </c>
      <c r="R273" s="65">
        <f t="shared" si="99"/>
        <v>-0.56000000000000005</v>
      </c>
      <c r="S273" s="26">
        <f t="shared" si="84"/>
        <v>2</v>
      </c>
      <c r="T273" s="26">
        <f t="shared" si="89"/>
        <v>20</v>
      </c>
      <c r="U273" s="23">
        <f t="shared" si="85"/>
        <v>0</v>
      </c>
      <c r="V273" s="19">
        <f t="shared" si="86"/>
        <v>0</v>
      </c>
      <c r="W273" s="23" t="str">
        <f t="shared" si="87"/>
        <v>ВВ</v>
      </c>
      <c r="X273" s="17">
        <f t="shared" si="88"/>
        <v>0</v>
      </c>
      <c r="Y273" s="1"/>
    </row>
    <row r="274" spans="2:26" ht="15" outlineLevel="2" x14ac:dyDescent="0.25">
      <c r="B274" s="2">
        <v>236</v>
      </c>
      <c r="C274" s="76" t="s">
        <v>278</v>
      </c>
      <c r="D274" s="5">
        <v>237.43</v>
      </c>
      <c r="E274" s="5">
        <v>208.32</v>
      </c>
      <c r="F274" s="13">
        <v>137.11000000000001</v>
      </c>
      <c r="G274" s="10">
        <f t="shared" si="92"/>
        <v>0.88</v>
      </c>
      <c r="H274" s="59">
        <f t="shared" si="93"/>
        <v>-0.12</v>
      </c>
      <c r="I274" s="3">
        <f t="shared" si="90"/>
        <v>120</v>
      </c>
      <c r="J274" s="59">
        <f t="shared" si="94"/>
        <v>-0.41</v>
      </c>
      <c r="K274" s="83">
        <v>3123.6</v>
      </c>
      <c r="L274" s="120">
        <f t="shared" si="95"/>
        <v>15</v>
      </c>
      <c r="M274" s="59">
        <f t="shared" si="96"/>
        <v>-0.35</v>
      </c>
      <c r="N274" s="128">
        <v>2.5</v>
      </c>
      <c r="O274" s="60">
        <f t="shared" si="97"/>
        <v>83</v>
      </c>
      <c r="P274" s="59">
        <f t="shared" si="98"/>
        <v>-0.09</v>
      </c>
      <c r="Q274" s="65">
        <f t="shared" si="91"/>
        <v>-0.53</v>
      </c>
      <c r="R274" s="65">
        <f t="shared" si="99"/>
        <v>-0.43999999999999995</v>
      </c>
      <c r="S274" s="26">
        <f t="shared" si="84"/>
        <v>2</v>
      </c>
      <c r="T274" s="26">
        <f t="shared" si="89"/>
        <v>20</v>
      </c>
      <c r="U274" s="23">
        <f t="shared" si="85"/>
        <v>0</v>
      </c>
      <c r="V274" s="19">
        <f t="shared" si="86"/>
        <v>0</v>
      </c>
      <c r="W274" s="23" t="str">
        <f t="shared" si="87"/>
        <v>ВВ</v>
      </c>
      <c r="X274" s="17">
        <f t="shared" si="88"/>
        <v>0</v>
      </c>
      <c r="Y274" s="1"/>
    </row>
    <row r="275" spans="2:26" ht="15" outlineLevel="2" x14ac:dyDescent="0.25">
      <c r="B275" s="2">
        <v>237</v>
      </c>
      <c r="C275" s="76" t="s">
        <v>279</v>
      </c>
      <c r="D275" s="5">
        <v>164.4</v>
      </c>
      <c r="E275" s="5">
        <v>175.07</v>
      </c>
      <c r="F275" s="13">
        <v>105.33</v>
      </c>
      <c r="G275" s="10">
        <f t="shared" si="92"/>
        <v>1.06</v>
      </c>
      <c r="H275" s="59">
        <f t="shared" si="93"/>
        <v>6.0000000000000053E-2</v>
      </c>
      <c r="I275" s="3">
        <f t="shared" si="90"/>
        <v>110</v>
      </c>
      <c r="J275" s="59">
        <f t="shared" si="94"/>
        <v>-0.28999999999999998</v>
      </c>
      <c r="K275" s="83">
        <v>2365.9</v>
      </c>
      <c r="L275" s="120">
        <f t="shared" si="95"/>
        <v>13.5</v>
      </c>
      <c r="M275" s="59">
        <f t="shared" si="96"/>
        <v>-0.22</v>
      </c>
      <c r="N275" s="128">
        <v>3</v>
      </c>
      <c r="O275" s="60">
        <f t="shared" si="97"/>
        <v>58</v>
      </c>
      <c r="P275" s="59">
        <f t="shared" si="98"/>
        <v>-0.37</v>
      </c>
      <c r="Q275" s="65">
        <f t="shared" si="91"/>
        <v>-0.22999999999999993</v>
      </c>
      <c r="R275" s="65">
        <f t="shared" si="99"/>
        <v>-0.59</v>
      </c>
      <c r="S275" s="26">
        <f t="shared" si="84"/>
        <v>2</v>
      </c>
      <c r="T275" s="26">
        <f t="shared" si="89"/>
        <v>20</v>
      </c>
      <c r="U275" s="23">
        <f t="shared" si="85"/>
        <v>0</v>
      </c>
      <c r="V275" s="19">
        <f t="shared" si="86"/>
        <v>0</v>
      </c>
      <c r="W275" s="23" t="str">
        <f t="shared" si="87"/>
        <v>ВВ</v>
      </c>
      <c r="X275" s="17">
        <f t="shared" si="88"/>
        <v>0</v>
      </c>
      <c r="Y275" s="1"/>
      <c r="Z275" s="181"/>
    </row>
    <row r="276" spans="2:26" ht="15" outlineLevel="2" x14ac:dyDescent="0.25">
      <c r="B276" s="2">
        <v>238</v>
      </c>
      <c r="C276" s="76" t="s">
        <v>280</v>
      </c>
      <c r="D276" s="5">
        <v>95.62</v>
      </c>
      <c r="E276" s="5">
        <v>73.62</v>
      </c>
      <c r="F276" s="13">
        <v>88</v>
      </c>
      <c r="G276" s="10">
        <f t="shared" si="92"/>
        <v>0.77</v>
      </c>
      <c r="H276" s="59">
        <f t="shared" si="93"/>
        <v>-0.22999999999999998</v>
      </c>
      <c r="I276" s="3">
        <f t="shared" si="90"/>
        <v>218</v>
      </c>
      <c r="J276" s="59">
        <f t="shared" si="94"/>
        <v>-1.56</v>
      </c>
      <c r="K276" s="83">
        <v>1735.8</v>
      </c>
      <c r="L276" s="120">
        <f t="shared" si="95"/>
        <v>23.6</v>
      </c>
      <c r="M276" s="59">
        <f t="shared" si="96"/>
        <v>-1.1299999999999999</v>
      </c>
      <c r="N276" s="128">
        <v>1.6</v>
      </c>
      <c r="O276" s="60">
        <f t="shared" si="97"/>
        <v>46</v>
      </c>
      <c r="P276" s="59">
        <f t="shared" si="98"/>
        <v>-0.5</v>
      </c>
      <c r="Q276" s="65">
        <f t="shared" si="91"/>
        <v>-1.79</v>
      </c>
      <c r="R276" s="65">
        <f t="shared" si="99"/>
        <v>-1.63</v>
      </c>
      <c r="S276" s="26">
        <f t="shared" si="84"/>
        <v>2</v>
      </c>
      <c r="T276" s="26">
        <f t="shared" si="89"/>
        <v>20</v>
      </c>
      <c r="U276" s="23">
        <f t="shared" si="85"/>
        <v>0</v>
      </c>
      <c r="V276" s="19">
        <f t="shared" si="86"/>
        <v>0</v>
      </c>
      <c r="W276" s="23" t="str">
        <f t="shared" si="87"/>
        <v>ВВ</v>
      </c>
      <c r="X276" s="17">
        <f t="shared" si="88"/>
        <v>0</v>
      </c>
      <c r="Y276" s="1"/>
    </row>
    <row r="277" spans="2:26" ht="15" outlineLevel="2" x14ac:dyDescent="0.25">
      <c r="B277" s="2">
        <v>239</v>
      </c>
      <c r="C277" s="76" t="s">
        <v>281</v>
      </c>
      <c r="D277" s="5">
        <v>301.14</v>
      </c>
      <c r="E277" s="5">
        <v>288.14</v>
      </c>
      <c r="F277" s="13">
        <v>137.01</v>
      </c>
      <c r="G277" s="10">
        <f t="shared" si="92"/>
        <v>0.96</v>
      </c>
      <c r="H277" s="59">
        <f t="shared" si="93"/>
        <v>-4.0000000000000036E-2</v>
      </c>
      <c r="I277" s="3">
        <f t="shared" si="90"/>
        <v>87</v>
      </c>
      <c r="J277" s="59">
        <f t="shared" si="94"/>
        <v>-0.02</v>
      </c>
      <c r="K277" s="83">
        <v>2273.9</v>
      </c>
      <c r="L277" s="120">
        <f t="shared" si="95"/>
        <v>7.9</v>
      </c>
      <c r="M277" s="59">
        <f t="shared" si="96"/>
        <v>0.28999999999999998</v>
      </c>
      <c r="N277" s="128">
        <v>1.9</v>
      </c>
      <c r="O277" s="60">
        <f t="shared" si="97"/>
        <v>152</v>
      </c>
      <c r="P277" s="59">
        <f t="shared" si="98"/>
        <v>0.66</v>
      </c>
      <c r="Q277" s="65">
        <f t="shared" si="91"/>
        <v>-6.0000000000000039E-2</v>
      </c>
      <c r="R277" s="65">
        <f t="shared" si="99"/>
        <v>0.95</v>
      </c>
      <c r="S277" s="26">
        <f t="shared" si="84"/>
        <v>2</v>
      </c>
      <c r="T277" s="26">
        <f t="shared" si="89"/>
        <v>10</v>
      </c>
      <c r="U277" s="23">
        <f t="shared" si="85"/>
        <v>0</v>
      </c>
      <c r="V277" s="19">
        <f t="shared" si="86"/>
        <v>0</v>
      </c>
      <c r="W277" s="23">
        <f t="shared" si="87"/>
        <v>0</v>
      </c>
      <c r="X277" s="17" t="str">
        <f t="shared" si="88"/>
        <v>ВА</v>
      </c>
      <c r="Y277" s="1"/>
    </row>
    <row r="278" spans="2:26" ht="15" outlineLevel="2" x14ac:dyDescent="0.25">
      <c r="B278" s="2">
        <v>240</v>
      </c>
      <c r="C278" s="76" t="s">
        <v>282</v>
      </c>
      <c r="D278" s="5">
        <v>177.62</v>
      </c>
      <c r="E278" s="5">
        <v>159.80000000000001</v>
      </c>
      <c r="F278" s="13">
        <v>123.81</v>
      </c>
      <c r="G278" s="10">
        <f t="shared" si="92"/>
        <v>0.9</v>
      </c>
      <c r="H278" s="59">
        <f t="shared" si="93"/>
        <v>-9.9999999999999978E-2</v>
      </c>
      <c r="I278" s="3">
        <f t="shared" si="90"/>
        <v>141</v>
      </c>
      <c r="J278" s="59">
        <f t="shared" si="94"/>
        <v>-0.66</v>
      </c>
      <c r="K278" s="83">
        <v>2546.9</v>
      </c>
      <c r="L278" s="120">
        <f t="shared" si="95"/>
        <v>15.9</v>
      </c>
      <c r="M278" s="59">
        <f t="shared" si="96"/>
        <v>-0.43</v>
      </c>
      <c r="N278" s="128">
        <v>3.9</v>
      </c>
      <c r="O278" s="60">
        <f t="shared" si="97"/>
        <v>41</v>
      </c>
      <c r="P278" s="59">
        <f t="shared" si="98"/>
        <v>-0.55000000000000004</v>
      </c>
      <c r="Q278" s="65">
        <f t="shared" si="91"/>
        <v>-0.76</v>
      </c>
      <c r="R278" s="65">
        <f t="shared" si="99"/>
        <v>-0.98</v>
      </c>
      <c r="S278" s="26">
        <f t="shared" si="84"/>
        <v>2</v>
      </c>
      <c r="T278" s="26">
        <f t="shared" si="89"/>
        <v>20</v>
      </c>
      <c r="U278" s="23">
        <f t="shared" si="85"/>
        <v>0</v>
      </c>
      <c r="V278" s="19">
        <f t="shared" si="86"/>
        <v>0</v>
      </c>
      <c r="W278" s="23" t="str">
        <f t="shared" si="87"/>
        <v>ВВ</v>
      </c>
      <c r="X278" s="17">
        <f t="shared" si="88"/>
        <v>0</v>
      </c>
      <c r="Y278" s="1"/>
    </row>
    <row r="279" spans="2:26" ht="15" outlineLevel="2" x14ac:dyDescent="0.25">
      <c r="B279" s="2">
        <v>241</v>
      </c>
      <c r="C279" s="76" t="s">
        <v>283</v>
      </c>
      <c r="D279" s="5">
        <v>199.64</v>
      </c>
      <c r="E279" s="5">
        <v>184.84</v>
      </c>
      <c r="F279" s="13">
        <v>124.8</v>
      </c>
      <c r="G279" s="10">
        <f t="shared" si="92"/>
        <v>0.93</v>
      </c>
      <c r="H279" s="59">
        <f t="shared" si="93"/>
        <v>-6.9999999999999951E-2</v>
      </c>
      <c r="I279" s="3">
        <f t="shared" si="90"/>
        <v>123</v>
      </c>
      <c r="J279" s="59">
        <f t="shared" si="94"/>
        <v>-0.45</v>
      </c>
      <c r="K279" s="83">
        <v>2171.8000000000002</v>
      </c>
      <c r="L279" s="120">
        <f t="shared" si="95"/>
        <v>11.7</v>
      </c>
      <c r="M279" s="59">
        <f t="shared" si="96"/>
        <v>-0.05</v>
      </c>
      <c r="N279" s="128">
        <v>1.9</v>
      </c>
      <c r="O279" s="60">
        <f t="shared" si="97"/>
        <v>97</v>
      </c>
      <c r="P279" s="59">
        <f t="shared" si="98"/>
        <v>0.06</v>
      </c>
      <c r="Q279" s="65">
        <f t="shared" si="91"/>
        <v>-0.52</v>
      </c>
      <c r="R279" s="65">
        <f t="shared" si="99"/>
        <v>9.999999999999995E-3</v>
      </c>
      <c r="S279" s="26">
        <f t="shared" si="84"/>
        <v>2</v>
      </c>
      <c r="T279" s="26">
        <f t="shared" si="89"/>
        <v>10</v>
      </c>
      <c r="U279" s="23">
        <f t="shared" si="85"/>
        <v>0</v>
      </c>
      <c r="V279" s="19">
        <f t="shared" si="86"/>
        <v>0</v>
      </c>
      <c r="W279" s="23">
        <f t="shared" si="87"/>
        <v>0</v>
      </c>
      <c r="X279" s="17" t="str">
        <f t="shared" si="88"/>
        <v>ВА</v>
      </c>
      <c r="Y279" s="1"/>
    </row>
    <row r="280" spans="2:26" ht="15" outlineLevel="2" x14ac:dyDescent="0.25">
      <c r="B280" s="2">
        <v>242</v>
      </c>
      <c r="C280" s="76" t="s">
        <v>284</v>
      </c>
      <c r="D280" s="5">
        <v>214.88</v>
      </c>
      <c r="E280" s="5">
        <v>214.8</v>
      </c>
      <c r="F280" s="13">
        <v>194.08</v>
      </c>
      <c r="G280" s="10">
        <f t="shared" si="92"/>
        <v>1</v>
      </c>
      <c r="H280" s="59">
        <f t="shared" si="93"/>
        <v>0</v>
      </c>
      <c r="I280" s="3">
        <f t="shared" si="90"/>
        <v>165</v>
      </c>
      <c r="J280" s="59">
        <f t="shared" si="94"/>
        <v>-0.94</v>
      </c>
      <c r="K280" s="83">
        <v>2403.5</v>
      </c>
      <c r="L280" s="120">
        <f t="shared" si="95"/>
        <v>11.2</v>
      </c>
      <c r="M280" s="59">
        <f t="shared" si="96"/>
        <v>-0.01</v>
      </c>
      <c r="N280" s="128">
        <v>2.1</v>
      </c>
      <c r="O280" s="60">
        <f t="shared" si="97"/>
        <v>102</v>
      </c>
      <c r="P280" s="59">
        <f t="shared" si="98"/>
        <v>0.11</v>
      </c>
      <c r="Q280" s="65">
        <f t="shared" si="91"/>
        <v>-0.94</v>
      </c>
      <c r="R280" s="65">
        <f t="shared" si="99"/>
        <v>0.1</v>
      </c>
      <c r="S280" s="26">
        <f t="shared" si="84"/>
        <v>2</v>
      </c>
      <c r="T280" s="26">
        <f t="shared" si="89"/>
        <v>10</v>
      </c>
      <c r="U280" s="23">
        <f t="shared" si="85"/>
        <v>0</v>
      </c>
      <c r="V280" s="19">
        <f t="shared" si="86"/>
        <v>0</v>
      </c>
      <c r="W280" s="23">
        <f t="shared" si="87"/>
        <v>0</v>
      </c>
      <c r="X280" s="17" t="str">
        <f t="shared" si="88"/>
        <v>ВА</v>
      </c>
      <c r="Y280" s="1"/>
    </row>
    <row r="281" spans="2:26" ht="15" outlineLevel="2" x14ac:dyDescent="0.25">
      <c r="B281" s="2">
        <v>243</v>
      </c>
      <c r="C281" s="76" t="s">
        <v>285</v>
      </c>
      <c r="D281" s="5">
        <v>494.04</v>
      </c>
      <c r="E281" s="5">
        <v>398.35</v>
      </c>
      <c r="F281" s="13">
        <v>467.69</v>
      </c>
      <c r="G281" s="10">
        <f t="shared" si="92"/>
        <v>0.81</v>
      </c>
      <c r="H281" s="59">
        <f t="shared" si="93"/>
        <v>-0.18999999999999995</v>
      </c>
      <c r="I281" s="3">
        <f t="shared" si="90"/>
        <v>214</v>
      </c>
      <c r="J281" s="59">
        <f t="shared" si="94"/>
        <v>-1.51</v>
      </c>
      <c r="K281" s="83">
        <v>5354.1</v>
      </c>
      <c r="L281" s="120">
        <f t="shared" si="95"/>
        <v>13.4</v>
      </c>
      <c r="M281" s="59">
        <f t="shared" si="96"/>
        <v>-0.21</v>
      </c>
      <c r="N281" s="128">
        <v>7.9</v>
      </c>
      <c r="O281" s="60">
        <f t="shared" si="97"/>
        <v>50</v>
      </c>
      <c r="P281" s="59">
        <f t="shared" si="98"/>
        <v>-0.45</v>
      </c>
      <c r="Q281" s="65">
        <f t="shared" si="91"/>
        <v>-1.7</v>
      </c>
      <c r="R281" s="65">
        <f t="shared" si="99"/>
        <v>-0.66</v>
      </c>
      <c r="S281" s="26">
        <f t="shared" si="84"/>
        <v>2</v>
      </c>
      <c r="T281" s="26">
        <f t="shared" si="89"/>
        <v>20</v>
      </c>
      <c r="U281" s="23">
        <f t="shared" si="85"/>
        <v>0</v>
      </c>
      <c r="V281" s="19">
        <f t="shared" si="86"/>
        <v>0</v>
      </c>
      <c r="W281" s="23" t="str">
        <f t="shared" si="87"/>
        <v>ВВ</v>
      </c>
      <c r="X281" s="17">
        <f t="shared" si="88"/>
        <v>0</v>
      </c>
      <c r="Y281" s="1"/>
    </row>
    <row r="282" spans="2:26" ht="15" outlineLevel="2" x14ac:dyDescent="0.25">
      <c r="B282" s="2">
        <v>244</v>
      </c>
      <c r="C282" s="76" t="s">
        <v>286</v>
      </c>
      <c r="D282" s="5">
        <v>322.32</v>
      </c>
      <c r="E282" s="5">
        <v>232.44</v>
      </c>
      <c r="F282" s="13">
        <v>314.89</v>
      </c>
      <c r="G282" s="10">
        <f t="shared" si="92"/>
        <v>0.72</v>
      </c>
      <c r="H282" s="59">
        <f t="shared" si="93"/>
        <v>-0.28000000000000003</v>
      </c>
      <c r="I282" s="3">
        <f t="shared" si="90"/>
        <v>247</v>
      </c>
      <c r="J282" s="59">
        <f t="shared" si="94"/>
        <v>-1.9</v>
      </c>
      <c r="K282" s="83">
        <v>3667.8</v>
      </c>
      <c r="L282" s="120">
        <f t="shared" si="95"/>
        <v>15.8</v>
      </c>
      <c r="M282" s="59">
        <f t="shared" si="96"/>
        <v>-0.42</v>
      </c>
      <c r="N282" s="128">
        <v>4.9000000000000004</v>
      </c>
      <c r="O282" s="60">
        <f t="shared" si="97"/>
        <v>47</v>
      </c>
      <c r="P282" s="59">
        <f t="shared" si="98"/>
        <v>-0.49</v>
      </c>
      <c r="Q282" s="65">
        <f t="shared" si="91"/>
        <v>-2.1799999999999997</v>
      </c>
      <c r="R282" s="65">
        <f t="shared" si="99"/>
        <v>-0.90999999999999992</v>
      </c>
      <c r="S282" s="26">
        <f t="shared" si="84"/>
        <v>2</v>
      </c>
      <c r="T282" s="26">
        <f t="shared" si="89"/>
        <v>20</v>
      </c>
      <c r="U282" s="23">
        <f t="shared" si="85"/>
        <v>0</v>
      </c>
      <c r="V282" s="19">
        <f t="shared" si="86"/>
        <v>0</v>
      </c>
      <c r="W282" s="23" t="str">
        <f t="shared" si="87"/>
        <v>ВВ</v>
      </c>
      <c r="X282" s="17">
        <f t="shared" si="88"/>
        <v>0</v>
      </c>
      <c r="Y282" s="1"/>
    </row>
    <row r="283" spans="2:26" ht="15" outlineLevel="2" x14ac:dyDescent="0.25">
      <c r="B283" s="2">
        <v>245</v>
      </c>
      <c r="C283" s="76" t="s">
        <v>287</v>
      </c>
      <c r="D283" s="5">
        <v>1189.2</v>
      </c>
      <c r="E283" s="5">
        <v>1081.67</v>
      </c>
      <c r="F283" s="13">
        <v>1172.53</v>
      </c>
      <c r="G283" s="10">
        <f t="shared" si="92"/>
        <v>0.91</v>
      </c>
      <c r="H283" s="59">
        <f t="shared" si="93"/>
        <v>-8.9999999999999969E-2</v>
      </c>
      <c r="I283" s="3">
        <f t="shared" si="90"/>
        <v>198</v>
      </c>
      <c r="J283" s="59">
        <f t="shared" si="94"/>
        <v>-1.33</v>
      </c>
      <c r="K283" s="83">
        <v>10158.700000000001</v>
      </c>
      <c r="L283" s="120">
        <f t="shared" si="95"/>
        <v>9.4</v>
      </c>
      <c r="M283" s="59">
        <f t="shared" si="96"/>
        <v>0.15</v>
      </c>
      <c r="N283" s="128">
        <v>13.6</v>
      </c>
      <c r="O283" s="60">
        <f t="shared" si="97"/>
        <v>80</v>
      </c>
      <c r="P283" s="59">
        <f t="shared" si="98"/>
        <v>-0.13</v>
      </c>
      <c r="Q283" s="65">
        <f t="shared" si="91"/>
        <v>-1.42</v>
      </c>
      <c r="R283" s="65">
        <f t="shared" si="99"/>
        <v>1.999999999999999E-2</v>
      </c>
      <c r="S283" s="26">
        <f t="shared" si="84"/>
        <v>2</v>
      </c>
      <c r="T283" s="26">
        <f t="shared" si="89"/>
        <v>10</v>
      </c>
      <c r="U283" s="23">
        <f t="shared" si="85"/>
        <v>0</v>
      </c>
      <c r="V283" s="19">
        <f t="shared" si="86"/>
        <v>0</v>
      </c>
      <c r="W283" s="23">
        <f t="shared" si="87"/>
        <v>0</v>
      </c>
      <c r="X283" s="17" t="str">
        <f t="shared" si="88"/>
        <v>ВА</v>
      </c>
      <c r="Y283" s="1"/>
    </row>
    <row r="284" spans="2:26" ht="15" outlineLevel="2" x14ac:dyDescent="0.25">
      <c r="B284" s="2">
        <v>246</v>
      </c>
      <c r="C284" s="76" t="s">
        <v>288</v>
      </c>
      <c r="D284" s="5">
        <v>141.27000000000001</v>
      </c>
      <c r="E284" s="5">
        <v>108.62</v>
      </c>
      <c r="F284" s="13">
        <v>104.65</v>
      </c>
      <c r="G284" s="10">
        <f t="shared" si="92"/>
        <v>0.77</v>
      </c>
      <c r="H284" s="59">
        <f t="shared" si="93"/>
        <v>-0.22999999999999998</v>
      </c>
      <c r="I284" s="3">
        <f t="shared" si="90"/>
        <v>176</v>
      </c>
      <c r="J284" s="59">
        <f t="shared" si="94"/>
        <v>-1.07</v>
      </c>
      <c r="K284" s="83">
        <v>1983.2</v>
      </c>
      <c r="L284" s="120">
        <f t="shared" si="95"/>
        <v>18.3</v>
      </c>
      <c r="M284" s="59">
        <f t="shared" si="96"/>
        <v>-0.65</v>
      </c>
      <c r="N284" s="128">
        <v>3</v>
      </c>
      <c r="O284" s="60">
        <f t="shared" si="97"/>
        <v>36</v>
      </c>
      <c r="P284" s="59">
        <f t="shared" si="98"/>
        <v>-0.61</v>
      </c>
      <c r="Q284" s="65">
        <f t="shared" si="91"/>
        <v>-1.3</v>
      </c>
      <c r="R284" s="65">
        <f t="shared" si="99"/>
        <v>-1.26</v>
      </c>
      <c r="S284" s="26">
        <f t="shared" si="84"/>
        <v>2</v>
      </c>
      <c r="T284" s="26">
        <f t="shared" si="89"/>
        <v>20</v>
      </c>
      <c r="U284" s="23">
        <f t="shared" si="85"/>
        <v>0</v>
      </c>
      <c r="V284" s="19">
        <f t="shared" si="86"/>
        <v>0</v>
      </c>
      <c r="W284" s="23" t="str">
        <f t="shared" si="87"/>
        <v>ВВ</v>
      </c>
      <c r="X284" s="17">
        <f t="shared" si="88"/>
        <v>0</v>
      </c>
      <c r="Y284" s="1"/>
    </row>
    <row r="285" spans="2:26" ht="15" outlineLevel="2" x14ac:dyDescent="0.25">
      <c r="B285" s="2">
        <v>247</v>
      </c>
      <c r="C285" s="76" t="s">
        <v>289</v>
      </c>
      <c r="D285" s="5">
        <v>926.09</v>
      </c>
      <c r="E285" s="5">
        <v>812.17</v>
      </c>
      <c r="F285" s="13">
        <v>761.92</v>
      </c>
      <c r="G285" s="10">
        <f t="shared" si="92"/>
        <v>0.88</v>
      </c>
      <c r="H285" s="59">
        <f t="shared" si="93"/>
        <v>-0.12</v>
      </c>
      <c r="I285" s="3">
        <f t="shared" si="90"/>
        <v>171</v>
      </c>
      <c r="J285" s="59">
        <f t="shared" si="94"/>
        <v>-1.01</v>
      </c>
      <c r="K285" s="83">
        <v>7238.7</v>
      </c>
      <c r="L285" s="120">
        <f t="shared" si="95"/>
        <v>8.9</v>
      </c>
      <c r="M285" s="59">
        <f t="shared" si="96"/>
        <v>0.2</v>
      </c>
      <c r="N285" s="128">
        <v>10.8</v>
      </c>
      <c r="O285" s="60">
        <f t="shared" si="97"/>
        <v>75</v>
      </c>
      <c r="P285" s="59">
        <f t="shared" si="98"/>
        <v>-0.18</v>
      </c>
      <c r="Q285" s="65">
        <f t="shared" si="91"/>
        <v>-1.1299999999999999</v>
      </c>
      <c r="R285" s="65">
        <f t="shared" si="99"/>
        <v>2.0000000000000018E-2</v>
      </c>
      <c r="S285" s="26">
        <f t="shared" si="84"/>
        <v>2</v>
      </c>
      <c r="T285" s="26">
        <f t="shared" si="89"/>
        <v>10</v>
      </c>
      <c r="U285" s="23">
        <f t="shared" si="85"/>
        <v>0</v>
      </c>
      <c r="V285" s="19">
        <f t="shared" si="86"/>
        <v>0</v>
      </c>
      <c r="W285" s="23">
        <f t="shared" si="87"/>
        <v>0</v>
      </c>
      <c r="X285" s="17" t="str">
        <f t="shared" si="88"/>
        <v>ВА</v>
      </c>
      <c r="Y285" s="1"/>
    </row>
    <row r="286" spans="2:26" ht="15" outlineLevel="2" x14ac:dyDescent="0.25">
      <c r="B286" s="2">
        <v>248</v>
      </c>
      <c r="C286" s="76" t="s">
        <v>290</v>
      </c>
      <c r="D286" s="5">
        <v>262.19</v>
      </c>
      <c r="E286" s="5">
        <v>230.8</v>
      </c>
      <c r="F286" s="13">
        <v>253.39</v>
      </c>
      <c r="G286" s="10">
        <f t="shared" si="92"/>
        <v>0.88</v>
      </c>
      <c r="H286" s="59">
        <f t="shared" si="93"/>
        <v>-0.12</v>
      </c>
      <c r="I286" s="3">
        <f t="shared" si="90"/>
        <v>200</v>
      </c>
      <c r="J286" s="59">
        <f t="shared" si="94"/>
        <v>-1.35</v>
      </c>
      <c r="K286" s="83">
        <v>3030</v>
      </c>
      <c r="L286" s="120">
        <f t="shared" si="95"/>
        <v>13.1</v>
      </c>
      <c r="M286" s="59">
        <f t="shared" si="96"/>
        <v>-0.18</v>
      </c>
      <c r="N286" s="128">
        <v>3.1</v>
      </c>
      <c r="O286" s="60">
        <f t="shared" si="97"/>
        <v>74</v>
      </c>
      <c r="P286" s="59">
        <f t="shared" si="98"/>
        <v>-0.19</v>
      </c>
      <c r="Q286" s="65">
        <f t="shared" si="91"/>
        <v>-1.4700000000000002</v>
      </c>
      <c r="R286" s="65">
        <f t="shared" si="99"/>
        <v>-0.37</v>
      </c>
      <c r="S286" s="26">
        <f t="shared" si="84"/>
        <v>2</v>
      </c>
      <c r="T286" s="26">
        <f t="shared" si="89"/>
        <v>20</v>
      </c>
      <c r="U286" s="23">
        <f t="shared" si="85"/>
        <v>0</v>
      </c>
      <c r="V286" s="19">
        <f t="shared" si="86"/>
        <v>0</v>
      </c>
      <c r="W286" s="23" t="str">
        <f t="shared" si="87"/>
        <v>ВВ</v>
      </c>
      <c r="X286" s="17">
        <f t="shared" si="88"/>
        <v>0</v>
      </c>
      <c r="Y286" s="1"/>
    </row>
    <row r="287" spans="2:26" ht="15" outlineLevel="2" x14ac:dyDescent="0.25">
      <c r="B287" s="2">
        <v>249</v>
      </c>
      <c r="C287" s="76" t="s">
        <v>291</v>
      </c>
      <c r="D287" s="5">
        <v>113.69</v>
      </c>
      <c r="E287" s="5">
        <v>92.38</v>
      </c>
      <c r="F287" s="13">
        <v>99.31</v>
      </c>
      <c r="G287" s="10">
        <f t="shared" si="92"/>
        <v>0.81</v>
      </c>
      <c r="H287" s="59">
        <f t="shared" si="93"/>
        <v>-0.18999999999999995</v>
      </c>
      <c r="I287" s="3">
        <f t="shared" si="90"/>
        <v>196</v>
      </c>
      <c r="J287" s="59">
        <f t="shared" si="94"/>
        <v>-1.3</v>
      </c>
      <c r="K287" s="83">
        <v>1733.2</v>
      </c>
      <c r="L287" s="120">
        <f t="shared" si="95"/>
        <v>18.8</v>
      </c>
      <c r="M287" s="59">
        <f t="shared" si="96"/>
        <v>-0.69</v>
      </c>
      <c r="N287" s="128">
        <v>2</v>
      </c>
      <c r="O287" s="60">
        <f t="shared" si="97"/>
        <v>46</v>
      </c>
      <c r="P287" s="59">
        <f t="shared" si="98"/>
        <v>-0.5</v>
      </c>
      <c r="Q287" s="65">
        <f t="shared" si="91"/>
        <v>-1.49</v>
      </c>
      <c r="R287" s="65">
        <f t="shared" si="99"/>
        <v>-1.19</v>
      </c>
      <c r="S287" s="26">
        <f t="shared" si="84"/>
        <v>2</v>
      </c>
      <c r="T287" s="26">
        <f t="shared" si="89"/>
        <v>20</v>
      </c>
      <c r="U287" s="23">
        <f t="shared" si="85"/>
        <v>0</v>
      </c>
      <c r="V287" s="19">
        <f t="shared" si="86"/>
        <v>0</v>
      </c>
      <c r="W287" s="23" t="str">
        <f t="shared" si="87"/>
        <v>ВВ</v>
      </c>
      <c r="X287" s="17">
        <f t="shared" si="88"/>
        <v>0</v>
      </c>
      <c r="Y287" s="1"/>
    </row>
    <row r="288" spans="2:26" ht="15" outlineLevel="2" x14ac:dyDescent="0.25">
      <c r="B288" s="2">
        <v>250</v>
      </c>
      <c r="C288" s="76" t="s">
        <v>292</v>
      </c>
      <c r="D288" s="5">
        <v>156.52000000000001</v>
      </c>
      <c r="E288" s="5">
        <v>134.46</v>
      </c>
      <c r="F288" s="13">
        <v>101.05</v>
      </c>
      <c r="G288" s="10">
        <f t="shared" si="92"/>
        <v>0.86</v>
      </c>
      <c r="H288" s="59">
        <f t="shared" si="93"/>
        <v>-0.14000000000000001</v>
      </c>
      <c r="I288" s="3">
        <f t="shared" si="90"/>
        <v>137</v>
      </c>
      <c r="J288" s="59">
        <f t="shared" si="94"/>
        <v>-0.61</v>
      </c>
      <c r="K288" s="83">
        <v>2055</v>
      </c>
      <c r="L288" s="120">
        <f t="shared" si="95"/>
        <v>15.3</v>
      </c>
      <c r="M288" s="59">
        <f t="shared" si="96"/>
        <v>-0.38</v>
      </c>
      <c r="N288" s="128">
        <v>2.9</v>
      </c>
      <c r="O288" s="60">
        <f t="shared" si="97"/>
        <v>46</v>
      </c>
      <c r="P288" s="59">
        <f t="shared" si="98"/>
        <v>-0.5</v>
      </c>
      <c r="Q288" s="65">
        <f t="shared" si="91"/>
        <v>-0.75</v>
      </c>
      <c r="R288" s="65">
        <f t="shared" si="99"/>
        <v>-0.88</v>
      </c>
      <c r="S288" s="26">
        <f t="shared" si="84"/>
        <v>2</v>
      </c>
      <c r="T288" s="26">
        <f t="shared" si="89"/>
        <v>20</v>
      </c>
      <c r="U288" s="23">
        <f t="shared" si="85"/>
        <v>0</v>
      </c>
      <c r="V288" s="19">
        <f t="shared" si="86"/>
        <v>0</v>
      </c>
      <c r="W288" s="23" t="str">
        <f t="shared" si="87"/>
        <v>ВВ</v>
      </c>
      <c r="X288" s="17">
        <f t="shared" si="88"/>
        <v>0</v>
      </c>
      <c r="Y288" s="1"/>
    </row>
    <row r="289" spans="2:26" ht="15" outlineLevel="2" x14ac:dyDescent="0.25">
      <c r="B289" s="2">
        <v>251</v>
      </c>
      <c r="C289" s="76" t="s">
        <v>293</v>
      </c>
      <c r="D289" s="5">
        <v>184.65</v>
      </c>
      <c r="E289" s="5">
        <v>169.5</v>
      </c>
      <c r="F289" s="13">
        <v>106.15</v>
      </c>
      <c r="G289" s="10">
        <f t="shared" si="92"/>
        <v>0.92</v>
      </c>
      <c r="H289" s="59">
        <f t="shared" si="93"/>
        <v>-7.999999999999996E-2</v>
      </c>
      <c r="I289" s="3">
        <f t="shared" si="90"/>
        <v>114</v>
      </c>
      <c r="J289" s="59">
        <f t="shared" si="94"/>
        <v>-0.34</v>
      </c>
      <c r="K289" s="83">
        <v>2576.9</v>
      </c>
      <c r="L289" s="120">
        <f t="shared" si="95"/>
        <v>15.2</v>
      </c>
      <c r="M289" s="59">
        <f t="shared" si="96"/>
        <v>-0.37</v>
      </c>
      <c r="N289" s="128">
        <v>3</v>
      </c>
      <c r="O289" s="60">
        <f t="shared" si="97"/>
        <v>57</v>
      </c>
      <c r="P289" s="59">
        <f t="shared" si="98"/>
        <v>-0.38</v>
      </c>
      <c r="Q289" s="65">
        <f t="shared" si="91"/>
        <v>-0.42</v>
      </c>
      <c r="R289" s="65">
        <f t="shared" si="99"/>
        <v>-0.75</v>
      </c>
      <c r="S289" s="26">
        <f t="shared" si="84"/>
        <v>2</v>
      </c>
      <c r="T289" s="26">
        <f t="shared" si="89"/>
        <v>20</v>
      </c>
      <c r="U289" s="23">
        <f t="shared" si="85"/>
        <v>0</v>
      </c>
      <c r="V289" s="19">
        <f t="shared" si="86"/>
        <v>0</v>
      </c>
      <c r="W289" s="23" t="str">
        <f t="shared" si="87"/>
        <v>ВВ</v>
      </c>
      <c r="X289" s="17">
        <f t="shared" si="88"/>
        <v>0</v>
      </c>
      <c r="Y289" s="1"/>
    </row>
    <row r="290" spans="2:26" ht="15" outlineLevel="2" x14ac:dyDescent="0.25">
      <c r="B290" s="2">
        <v>252</v>
      </c>
      <c r="C290" s="76" t="s">
        <v>294</v>
      </c>
      <c r="D290" s="5">
        <v>408.55</v>
      </c>
      <c r="E290" s="5">
        <v>369.15</v>
      </c>
      <c r="F290" s="13">
        <v>177.41</v>
      </c>
      <c r="G290" s="10">
        <f t="shared" si="92"/>
        <v>0.9</v>
      </c>
      <c r="H290" s="59">
        <f t="shared" si="93"/>
        <v>-9.9999999999999978E-2</v>
      </c>
      <c r="I290" s="3">
        <f t="shared" si="90"/>
        <v>88</v>
      </c>
      <c r="J290" s="59">
        <f t="shared" si="94"/>
        <v>-0.03</v>
      </c>
      <c r="K290" s="83">
        <v>4000.3</v>
      </c>
      <c r="L290" s="120">
        <f t="shared" si="95"/>
        <v>10.8</v>
      </c>
      <c r="M290" s="59">
        <f t="shared" si="96"/>
        <v>0.03</v>
      </c>
      <c r="N290" s="128">
        <v>4</v>
      </c>
      <c r="O290" s="60">
        <f t="shared" si="97"/>
        <v>92</v>
      </c>
      <c r="P290" s="59">
        <f t="shared" si="98"/>
        <v>0.01</v>
      </c>
      <c r="Q290" s="65">
        <f t="shared" si="91"/>
        <v>-0.12999999999999998</v>
      </c>
      <c r="R290" s="65">
        <f t="shared" si="99"/>
        <v>0.04</v>
      </c>
      <c r="S290" s="26">
        <f t="shared" si="84"/>
        <v>2</v>
      </c>
      <c r="T290" s="26">
        <f t="shared" si="89"/>
        <v>10</v>
      </c>
      <c r="U290" s="23">
        <f t="shared" si="85"/>
        <v>0</v>
      </c>
      <c r="V290" s="19">
        <f t="shared" si="86"/>
        <v>0</v>
      </c>
      <c r="W290" s="23">
        <f t="shared" si="87"/>
        <v>0</v>
      </c>
      <c r="X290" s="17" t="str">
        <f t="shared" si="88"/>
        <v>ВА</v>
      </c>
      <c r="Y290" s="1"/>
    </row>
    <row r="291" spans="2:26" ht="15" outlineLevel="2" x14ac:dyDescent="0.25">
      <c r="B291" s="2">
        <v>253</v>
      </c>
      <c r="C291" s="76" t="s">
        <v>295</v>
      </c>
      <c r="D291" s="5">
        <v>216.09</v>
      </c>
      <c r="E291" s="5">
        <v>196.25</v>
      </c>
      <c r="F291" s="13">
        <v>133.84</v>
      </c>
      <c r="G291" s="10">
        <f t="shared" si="92"/>
        <v>0.91</v>
      </c>
      <c r="H291" s="59">
        <f t="shared" si="93"/>
        <v>-8.9999999999999969E-2</v>
      </c>
      <c r="I291" s="3">
        <f t="shared" si="90"/>
        <v>124</v>
      </c>
      <c r="J291" s="59">
        <f t="shared" si="94"/>
        <v>-0.46</v>
      </c>
      <c r="K291" s="83">
        <v>2721.2</v>
      </c>
      <c r="L291" s="120">
        <f t="shared" si="95"/>
        <v>13.9</v>
      </c>
      <c r="M291" s="59">
        <f t="shared" si="96"/>
        <v>-0.25</v>
      </c>
      <c r="N291" s="128">
        <v>3</v>
      </c>
      <c r="O291" s="60">
        <f t="shared" si="97"/>
        <v>65</v>
      </c>
      <c r="P291" s="59">
        <f t="shared" si="98"/>
        <v>-0.28999999999999998</v>
      </c>
      <c r="Q291" s="65">
        <f t="shared" si="91"/>
        <v>-0.55000000000000004</v>
      </c>
      <c r="R291" s="65">
        <f t="shared" si="99"/>
        <v>-0.54</v>
      </c>
      <c r="S291" s="26">
        <f t="shared" si="84"/>
        <v>2</v>
      </c>
      <c r="T291" s="26">
        <f t="shared" si="89"/>
        <v>20</v>
      </c>
      <c r="U291" s="23">
        <f t="shared" si="85"/>
        <v>0</v>
      </c>
      <c r="V291" s="19">
        <f t="shared" si="86"/>
        <v>0</v>
      </c>
      <c r="W291" s="23" t="str">
        <f t="shared" si="87"/>
        <v>ВВ</v>
      </c>
      <c r="X291" s="17">
        <f t="shared" si="88"/>
        <v>0</v>
      </c>
      <c r="Y291" s="1"/>
    </row>
    <row r="292" spans="2:26" ht="15" outlineLevel="2" x14ac:dyDescent="0.25">
      <c r="B292" s="2">
        <v>254</v>
      </c>
      <c r="C292" s="76" t="s">
        <v>296</v>
      </c>
      <c r="D292" s="5">
        <v>726.74</v>
      </c>
      <c r="E292" s="5">
        <v>840.2</v>
      </c>
      <c r="F292" s="13">
        <v>544.54</v>
      </c>
      <c r="G292" s="10">
        <f t="shared" si="92"/>
        <v>1.1599999999999999</v>
      </c>
      <c r="H292" s="59">
        <f t="shared" si="93"/>
        <v>0.15999999999999992</v>
      </c>
      <c r="I292" s="3">
        <f t="shared" si="90"/>
        <v>118</v>
      </c>
      <c r="J292" s="59">
        <f t="shared" si="94"/>
        <v>-0.39</v>
      </c>
      <c r="K292" s="83">
        <v>6963.1</v>
      </c>
      <c r="L292" s="120">
        <f t="shared" si="95"/>
        <v>8.3000000000000007</v>
      </c>
      <c r="M292" s="59">
        <f t="shared" si="96"/>
        <v>0.25</v>
      </c>
      <c r="N292" s="128">
        <v>11.5</v>
      </c>
      <c r="O292" s="60">
        <f t="shared" si="97"/>
        <v>73</v>
      </c>
      <c r="P292" s="59">
        <f t="shared" si="98"/>
        <v>-0.2</v>
      </c>
      <c r="Q292" s="65">
        <f t="shared" si="91"/>
        <v>-0.23000000000000009</v>
      </c>
      <c r="R292" s="65">
        <f t="shared" si="99"/>
        <v>4.9999999999999989E-2</v>
      </c>
      <c r="S292" s="26">
        <f t="shared" si="84"/>
        <v>2</v>
      </c>
      <c r="T292" s="26">
        <f t="shared" si="89"/>
        <v>10</v>
      </c>
      <c r="U292" s="23">
        <f t="shared" si="85"/>
        <v>0</v>
      </c>
      <c r="V292" s="19">
        <f t="shared" si="86"/>
        <v>0</v>
      </c>
      <c r="W292" s="23">
        <f t="shared" si="87"/>
        <v>0</v>
      </c>
      <c r="X292" s="17" t="str">
        <f t="shared" si="88"/>
        <v>ВА</v>
      </c>
      <c r="Y292" s="1"/>
    </row>
    <row r="293" spans="2:26" ht="15" outlineLevel="2" x14ac:dyDescent="0.25">
      <c r="B293" s="2">
        <v>255</v>
      </c>
      <c r="C293" s="76" t="s">
        <v>297</v>
      </c>
      <c r="D293" s="5">
        <v>120.27</v>
      </c>
      <c r="E293" s="5">
        <v>104.11</v>
      </c>
      <c r="F293" s="13">
        <v>76.16</v>
      </c>
      <c r="G293" s="10">
        <f t="shared" si="92"/>
        <v>0.87</v>
      </c>
      <c r="H293" s="59">
        <f t="shared" si="93"/>
        <v>-0.13</v>
      </c>
      <c r="I293" s="3">
        <f t="shared" si="90"/>
        <v>134</v>
      </c>
      <c r="J293" s="59">
        <f t="shared" si="94"/>
        <v>-0.56999999999999995</v>
      </c>
      <c r="K293" s="83">
        <v>1718.9</v>
      </c>
      <c r="L293" s="120">
        <f t="shared" si="95"/>
        <v>16.5</v>
      </c>
      <c r="M293" s="59">
        <f t="shared" si="96"/>
        <v>-0.49</v>
      </c>
      <c r="N293" s="128">
        <v>1.7</v>
      </c>
      <c r="O293" s="60">
        <f t="shared" si="97"/>
        <v>61</v>
      </c>
      <c r="P293" s="59">
        <f t="shared" si="98"/>
        <v>-0.33</v>
      </c>
      <c r="Q293" s="65">
        <f t="shared" si="91"/>
        <v>-0.7</v>
      </c>
      <c r="R293" s="65">
        <f t="shared" si="99"/>
        <v>-0.82000000000000006</v>
      </c>
      <c r="S293" s="26">
        <f t="shared" ref="S293:S346" si="100">IF(Q293&gt;=$Q$38,1,2)</f>
        <v>2</v>
      </c>
      <c r="T293" s="26">
        <f t="shared" si="89"/>
        <v>20</v>
      </c>
      <c r="U293" s="23">
        <f t="shared" ref="U293:U346" si="101">IF(S293+T293=21,$U$8,0)</f>
        <v>0</v>
      </c>
      <c r="V293" s="19">
        <f t="shared" ref="V293:V346" si="102">IF(S293+T293=11,$V$8,0)</f>
        <v>0</v>
      </c>
      <c r="W293" s="23" t="str">
        <f t="shared" ref="W293:W346" si="103">IF(S293+T293=22,$W$8,0)</f>
        <v>ВВ</v>
      </c>
      <c r="X293" s="17">
        <f t="shared" ref="X293:X346" si="104">IF(S293+T293=12,$X$8,0)</f>
        <v>0</v>
      </c>
      <c r="Y293" s="1"/>
    </row>
    <row r="294" spans="2:26" ht="15" outlineLevel="2" x14ac:dyDescent="0.25">
      <c r="B294" s="2">
        <v>256</v>
      </c>
      <c r="C294" s="76" t="s">
        <v>298</v>
      </c>
      <c r="D294" s="5">
        <v>183.72</v>
      </c>
      <c r="E294" s="5">
        <v>167.2</v>
      </c>
      <c r="F294" s="13">
        <v>98.52</v>
      </c>
      <c r="G294" s="10">
        <f t="shared" si="92"/>
        <v>0.91</v>
      </c>
      <c r="H294" s="59">
        <f t="shared" si="93"/>
        <v>-8.9999999999999969E-2</v>
      </c>
      <c r="I294" s="3">
        <f t="shared" si="90"/>
        <v>108</v>
      </c>
      <c r="J294" s="59">
        <f t="shared" si="94"/>
        <v>-0.27</v>
      </c>
      <c r="K294" s="83">
        <v>2883.4</v>
      </c>
      <c r="L294" s="120">
        <f t="shared" si="95"/>
        <v>17.2</v>
      </c>
      <c r="M294" s="59">
        <f t="shared" si="96"/>
        <v>-0.55000000000000004</v>
      </c>
      <c r="N294" s="128">
        <v>3</v>
      </c>
      <c r="O294" s="60">
        <f t="shared" si="97"/>
        <v>56</v>
      </c>
      <c r="P294" s="59">
        <f t="shared" si="98"/>
        <v>-0.39</v>
      </c>
      <c r="Q294" s="65">
        <f t="shared" si="91"/>
        <v>-0.36</v>
      </c>
      <c r="R294" s="65">
        <f t="shared" si="99"/>
        <v>-0.94000000000000006</v>
      </c>
      <c r="S294" s="26">
        <f t="shared" si="100"/>
        <v>2</v>
      </c>
      <c r="T294" s="26">
        <f t="shared" ref="T294:T347" si="105">IF(R294&gt;=$R$38,10,20)</f>
        <v>20</v>
      </c>
      <c r="U294" s="23">
        <f t="shared" si="101"/>
        <v>0</v>
      </c>
      <c r="V294" s="19">
        <f t="shared" si="102"/>
        <v>0</v>
      </c>
      <c r="W294" s="23" t="str">
        <f t="shared" si="103"/>
        <v>ВВ</v>
      </c>
      <c r="X294" s="17">
        <f t="shared" si="104"/>
        <v>0</v>
      </c>
      <c r="Y294" s="1"/>
    </row>
    <row r="295" spans="2:26" ht="15" outlineLevel="2" x14ac:dyDescent="0.25">
      <c r="B295" s="2">
        <v>257</v>
      </c>
      <c r="C295" s="76" t="s">
        <v>299</v>
      </c>
      <c r="D295" s="5">
        <v>479.25</v>
      </c>
      <c r="E295" s="5">
        <v>462.7</v>
      </c>
      <c r="F295" s="13">
        <v>297.54000000000002</v>
      </c>
      <c r="G295" s="10">
        <f t="shared" si="92"/>
        <v>0.97</v>
      </c>
      <c r="H295" s="59">
        <f t="shared" si="93"/>
        <v>-3.0000000000000027E-2</v>
      </c>
      <c r="I295" s="3">
        <f t="shared" ref="I295:I358" si="106">ROUND(F295/E295*182.5,0)</f>
        <v>117</v>
      </c>
      <c r="J295" s="59">
        <f t="shared" si="94"/>
        <v>-0.37</v>
      </c>
      <c r="K295" s="83">
        <v>6047.6</v>
      </c>
      <c r="L295" s="120">
        <f t="shared" si="95"/>
        <v>13.1</v>
      </c>
      <c r="M295" s="59">
        <f t="shared" si="96"/>
        <v>-0.18</v>
      </c>
      <c r="N295" s="128">
        <v>8.6</v>
      </c>
      <c r="O295" s="60">
        <f t="shared" si="97"/>
        <v>54</v>
      </c>
      <c r="P295" s="59">
        <f t="shared" si="98"/>
        <v>-0.41</v>
      </c>
      <c r="Q295" s="65">
        <f t="shared" ref="Q295:Q358" si="107">H295+J295</f>
        <v>-0.4</v>
      </c>
      <c r="R295" s="65">
        <f t="shared" si="99"/>
        <v>-0.59</v>
      </c>
      <c r="S295" s="26">
        <f t="shared" si="100"/>
        <v>2</v>
      </c>
      <c r="T295" s="26">
        <f t="shared" si="105"/>
        <v>20</v>
      </c>
      <c r="U295" s="23">
        <f t="shared" si="101"/>
        <v>0</v>
      </c>
      <c r="V295" s="19">
        <f t="shared" si="102"/>
        <v>0</v>
      </c>
      <c r="W295" s="23" t="str">
        <f t="shared" si="103"/>
        <v>ВВ</v>
      </c>
      <c r="X295" s="17">
        <f t="shared" si="104"/>
        <v>0</v>
      </c>
      <c r="Y295" s="1"/>
    </row>
    <row r="296" spans="2:26" ht="15" outlineLevel="2" x14ac:dyDescent="0.25">
      <c r="B296" s="2">
        <v>258</v>
      </c>
      <c r="C296" s="76" t="s">
        <v>300</v>
      </c>
      <c r="D296" s="5">
        <v>186.74</v>
      </c>
      <c r="E296" s="5">
        <v>181.87</v>
      </c>
      <c r="F296" s="13">
        <v>125.87</v>
      </c>
      <c r="G296" s="10">
        <f t="shared" ref="G296:G359" si="108">IF(E296&gt;0,ROUND((E296/D296),2),0)</f>
        <v>0.97</v>
      </c>
      <c r="H296" s="59">
        <f t="shared" ref="H296:H359" si="109">G296-$G$38</f>
        <v>-3.0000000000000027E-2</v>
      </c>
      <c r="I296" s="3">
        <f t="shared" si="106"/>
        <v>126</v>
      </c>
      <c r="J296" s="59">
        <f t="shared" ref="J296:J359" si="110">-(ROUND(I296/$I$38-100%,2))</f>
        <v>-0.48</v>
      </c>
      <c r="K296" s="83">
        <v>2394.6</v>
      </c>
      <c r="L296" s="120">
        <f t="shared" ref="L296:L359" si="111">ROUND(K296/E296,1)</f>
        <v>13.2</v>
      </c>
      <c r="M296" s="59">
        <f t="shared" ref="M296:M359" si="112">-ROUND(L296/$L$38-100%,2)</f>
        <v>-0.19</v>
      </c>
      <c r="N296" s="128">
        <v>3</v>
      </c>
      <c r="O296" s="60">
        <f t="shared" ref="O296:O359" si="113">ROUND((E296/N296),0)</f>
        <v>61</v>
      </c>
      <c r="P296" s="59">
        <f t="shared" ref="P296:P359" si="114">ROUND(O296/$O$38-100%,2)</f>
        <v>-0.33</v>
      </c>
      <c r="Q296" s="65">
        <f t="shared" si="107"/>
        <v>-0.51</v>
      </c>
      <c r="R296" s="65">
        <f t="shared" si="99"/>
        <v>-0.52</v>
      </c>
      <c r="S296" s="26">
        <f t="shared" si="100"/>
        <v>2</v>
      </c>
      <c r="T296" s="26">
        <f t="shared" si="105"/>
        <v>20</v>
      </c>
      <c r="U296" s="23">
        <f t="shared" si="101"/>
        <v>0</v>
      </c>
      <c r="V296" s="19">
        <f t="shared" si="102"/>
        <v>0</v>
      </c>
      <c r="W296" s="23" t="str">
        <f t="shared" si="103"/>
        <v>ВВ</v>
      </c>
      <c r="X296" s="17">
        <f t="shared" si="104"/>
        <v>0</v>
      </c>
      <c r="Y296" s="1"/>
    </row>
    <row r="297" spans="2:26" ht="15" outlineLevel="2" x14ac:dyDescent="0.25">
      <c r="B297" s="2">
        <v>259</v>
      </c>
      <c r="C297" s="76" t="s">
        <v>301</v>
      </c>
      <c r="D297" s="5">
        <v>104.61</v>
      </c>
      <c r="E297" s="5">
        <v>94.75</v>
      </c>
      <c r="F297" s="13">
        <v>54.86</v>
      </c>
      <c r="G297" s="10">
        <f t="shared" si="108"/>
        <v>0.91</v>
      </c>
      <c r="H297" s="59">
        <f t="shared" si="109"/>
        <v>-8.9999999999999969E-2</v>
      </c>
      <c r="I297" s="3">
        <f t="shared" si="106"/>
        <v>106</v>
      </c>
      <c r="J297" s="59">
        <f t="shared" si="110"/>
        <v>-0.25</v>
      </c>
      <c r="K297" s="83">
        <v>1928.6</v>
      </c>
      <c r="L297" s="120">
        <f t="shared" si="111"/>
        <v>20.399999999999999</v>
      </c>
      <c r="M297" s="59">
        <f t="shared" si="112"/>
        <v>-0.84</v>
      </c>
      <c r="N297" s="128">
        <v>2</v>
      </c>
      <c r="O297" s="60">
        <f t="shared" si="113"/>
        <v>47</v>
      </c>
      <c r="P297" s="59">
        <f t="shared" si="114"/>
        <v>-0.49</v>
      </c>
      <c r="Q297" s="65">
        <f t="shared" si="107"/>
        <v>-0.33999999999999997</v>
      </c>
      <c r="R297" s="65">
        <f t="shared" si="99"/>
        <v>-1.33</v>
      </c>
      <c r="S297" s="26">
        <f t="shared" si="100"/>
        <v>2</v>
      </c>
      <c r="T297" s="26">
        <f t="shared" si="105"/>
        <v>20</v>
      </c>
      <c r="U297" s="23">
        <f t="shared" si="101"/>
        <v>0</v>
      </c>
      <c r="V297" s="19">
        <f t="shared" si="102"/>
        <v>0</v>
      </c>
      <c r="W297" s="23" t="str">
        <f t="shared" si="103"/>
        <v>ВВ</v>
      </c>
      <c r="X297" s="17">
        <f t="shared" si="104"/>
        <v>0</v>
      </c>
      <c r="Y297" s="1"/>
    </row>
    <row r="298" spans="2:26" ht="15" outlineLevel="2" x14ac:dyDescent="0.25">
      <c r="B298" s="2">
        <v>260</v>
      </c>
      <c r="C298" s="76" t="s">
        <v>302</v>
      </c>
      <c r="D298" s="5">
        <v>494.7</v>
      </c>
      <c r="E298" s="5">
        <v>479.11</v>
      </c>
      <c r="F298" s="13">
        <v>481.59</v>
      </c>
      <c r="G298" s="10">
        <f t="shared" si="108"/>
        <v>0.97</v>
      </c>
      <c r="H298" s="59">
        <f t="shared" si="109"/>
        <v>-3.0000000000000027E-2</v>
      </c>
      <c r="I298" s="3">
        <f t="shared" si="106"/>
        <v>183</v>
      </c>
      <c r="J298" s="59">
        <f t="shared" si="110"/>
        <v>-1.1499999999999999</v>
      </c>
      <c r="K298" s="83">
        <v>3680</v>
      </c>
      <c r="L298" s="120">
        <f t="shared" si="111"/>
        <v>7.7</v>
      </c>
      <c r="M298" s="59">
        <f t="shared" si="112"/>
        <v>0.31</v>
      </c>
      <c r="N298" s="128">
        <v>6</v>
      </c>
      <c r="O298" s="60">
        <f t="shared" si="113"/>
        <v>80</v>
      </c>
      <c r="P298" s="59">
        <f t="shared" si="114"/>
        <v>-0.13</v>
      </c>
      <c r="Q298" s="65">
        <f t="shared" si="107"/>
        <v>-1.18</v>
      </c>
      <c r="R298" s="65">
        <f t="shared" si="99"/>
        <v>0.18</v>
      </c>
      <c r="S298" s="26">
        <f t="shared" si="100"/>
        <v>2</v>
      </c>
      <c r="T298" s="26">
        <f t="shared" si="105"/>
        <v>10</v>
      </c>
      <c r="U298" s="23">
        <f t="shared" si="101"/>
        <v>0</v>
      </c>
      <c r="V298" s="19">
        <f t="shared" si="102"/>
        <v>0</v>
      </c>
      <c r="W298" s="23">
        <f t="shared" si="103"/>
        <v>0</v>
      </c>
      <c r="X298" s="17" t="str">
        <f t="shared" si="104"/>
        <v>ВА</v>
      </c>
      <c r="Y298" s="1"/>
      <c r="Z298" s="181"/>
    </row>
    <row r="299" spans="2:26" ht="15" outlineLevel="2" x14ac:dyDescent="0.25">
      <c r="B299" s="2">
        <v>261</v>
      </c>
      <c r="C299" s="76" t="s">
        <v>303</v>
      </c>
      <c r="D299" s="5">
        <v>336.63</v>
      </c>
      <c r="E299" s="5">
        <v>312.52</v>
      </c>
      <c r="F299" s="13">
        <v>127.12</v>
      </c>
      <c r="G299" s="10">
        <f t="shared" si="108"/>
        <v>0.93</v>
      </c>
      <c r="H299" s="59">
        <f t="shared" si="109"/>
        <v>-6.9999999999999951E-2</v>
      </c>
      <c r="I299" s="3">
        <f t="shared" si="106"/>
        <v>74</v>
      </c>
      <c r="J299" s="59">
        <f t="shared" si="110"/>
        <v>0.13</v>
      </c>
      <c r="K299" s="83">
        <v>3172.7</v>
      </c>
      <c r="L299" s="120">
        <f t="shared" si="111"/>
        <v>10.199999999999999</v>
      </c>
      <c r="M299" s="59">
        <f t="shared" si="112"/>
        <v>0.08</v>
      </c>
      <c r="N299" s="128">
        <v>1.9</v>
      </c>
      <c r="O299" s="60">
        <f t="shared" si="113"/>
        <v>164</v>
      </c>
      <c r="P299" s="59">
        <f t="shared" si="114"/>
        <v>0.79</v>
      </c>
      <c r="Q299" s="65">
        <f t="shared" si="107"/>
        <v>6.0000000000000053E-2</v>
      </c>
      <c r="R299" s="65">
        <f t="shared" si="99"/>
        <v>0.87</v>
      </c>
      <c r="S299" s="26">
        <f t="shared" si="100"/>
        <v>1</v>
      </c>
      <c r="T299" s="26">
        <f t="shared" si="105"/>
        <v>10</v>
      </c>
      <c r="U299" s="23">
        <f t="shared" si="101"/>
        <v>0</v>
      </c>
      <c r="V299" s="19" t="str">
        <f t="shared" si="102"/>
        <v>АА</v>
      </c>
      <c r="W299" s="23">
        <f t="shared" si="103"/>
        <v>0</v>
      </c>
      <c r="X299" s="17">
        <f t="shared" si="104"/>
        <v>0</v>
      </c>
      <c r="Y299" s="1"/>
    </row>
    <row r="300" spans="2:26" ht="15" outlineLevel="2" x14ac:dyDescent="0.25">
      <c r="B300" s="2">
        <v>262</v>
      </c>
      <c r="C300" s="76" t="s">
        <v>304</v>
      </c>
      <c r="D300" s="5">
        <v>402.07</v>
      </c>
      <c r="E300" s="5">
        <v>329.45</v>
      </c>
      <c r="F300" s="13">
        <v>139.62</v>
      </c>
      <c r="G300" s="10">
        <f t="shared" si="108"/>
        <v>0.82</v>
      </c>
      <c r="H300" s="59">
        <f t="shared" si="109"/>
        <v>-0.18000000000000005</v>
      </c>
      <c r="I300" s="3">
        <f t="shared" si="106"/>
        <v>77</v>
      </c>
      <c r="J300" s="59">
        <f t="shared" si="110"/>
        <v>0.1</v>
      </c>
      <c r="K300" s="83">
        <v>3879.5</v>
      </c>
      <c r="L300" s="120">
        <f t="shared" si="111"/>
        <v>11.8</v>
      </c>
      <c r="M300" s="59">
        <f t="shared" si="112"/>
        <v>-0.06</v>
      </c>
      <c r="N300" s="128">
        <v>4.5999999999999996</v>
      </c>
      <c r="O300" s="60">
        <f t="shared" si="113"/>
        <v>72</v>
      </c>
      <c r="P300" s="59">
        <f t="shared" si="114"/>
        <v>-0.21</v>
      </c>
      <c r="Q300" s="65">
        <f t="shared" si="107"/>
        <v>-8.0000000000000043E-2</v>
      </c>
      <c r="R300" s="65">
        <f t="shared" si="99"/>
        <v>-0.27</v>
      </c>
      <c r="S300" s="26">
        <f t="shared" si="100"/>
        <v>2</v>
      </c>
      <c r="T300" s="26">
        <f t="shared" si="105"/>
        <v>20</v>
      </c>
      <c r="U300" s="23">
        <f t="shared" si="101"/>
        <v>0</v>
      </c>
      <c r="V300" s="19">
        <f t="shared" si="102"/>
        <v>0</v>
      </c>
      <c r="W300" s="23" t="str">
        <f t="shared" si="103"/>
        <v>ВВ</v>
      </c>
      <c r="X300" s="17">
        <f t="shared" si="104"/>
        <v>0</v>
      </c>
      <c r="Y300" s="1"/>
    </row>
    <row r="301" spans="2:26" ht="15" outlineLevel="2" x14ac:dyDescent="0.25">
      <c r="B301" s="2">
        <v>263</v>
      </c>
      <c r="C301" s="76" t="s">
        <v>305</v>
      </c>
      <c r="D301" s="5">
        <v>1048.93</v>
      </c>
      <c r="E301" s="5">
        <v>858.3</v>
      </c>
      <c r="F301" s="13">
        <v>840.63</v>
      </c>
      <c r="G301" s="10">
        <f t="shared" si="108"/>
        <v>0.82</v>
      </c>
      <c r="H301" s="59">
        <f t="shared" si="109"/>
        <v>-0.18000000000000005</v>
      </c>
      <c r="I301" s="3">
        <f t="shared" si="106"/>
        <v>179</v>
      </c>
      <c r="J301" s="59">
        <f t="shared" si="110"/>
        <v>-1.1000000000000001</v>
      </c>
      <c r="K301" s="83">
        <v>7176.8</v>
      </c>
      <c r="L301" s="120">
        <f t="shared" si="111"/>
        <v>8.4</v>
      </c>
      <c r="M301" s="59">
        <f t="shared" si="112"/>
        <v>0.24</v>
      </c>
      <c r="N301" s="128">
        <v>8.9</v>
      </c>
      <c r="O301" s="60">
        <f t="shared" si="113"/>
        <v>96</v>
      </c>
      <c r="P301" s="59">
        <f t="shared" si="114"/>
        <v>0.05</v>
      </c>
      <c r="Q301" s="65">
        <f t="shared" si="107"/>
        <v>-1.2800000000000002</v>
      </c>
      <c r="R301" s="65">
        <f t="shared" si="99"/>
        <v>0.28999999999999998</v>
      </c>
      <c r="S301" s="26">
        <f t="shared" si="100"/>
        <v>2</v>
      </c>
      <c r="T301" s="26">
        <f t="shared" si="105"/>
        <v>10</v>
      </c>
      <c r="U301" s="23">
        <f t="shared" si="101"/>
        <v>0</v>
      </c>
      <c r="V301" s="19">
        <f t="shared" si="102"/>
        <v>0</v>
      </c>
      <c r="W301" s="23">
        <f t="shared" si="103"/>
        <v>0</v>
      </c>
      <c r="X301" s="17" t="str">
        <f t="shared" si="104"/>
        <v>ВА</v>
      </c>
      <c r="Y301" s="1"/>
    </row>
    <row r="302" spans="2:26" ht="15" outlineLevel="2" x14ac:dyDescent="0.25">
      <c r="B302" s="2">
        <v>264</v>
      </c>
      <c r="C302" s="76" t="s">
        <v>306</v>
      </c>
      <c r="D302" s="5">
        <v>208.26</v>
      </c>
      <c r="E302" s="5">
        <v>163.5</v>
      </c>
      <c r="F302" s="13">
        <v>164.77</v>
      </c>
      <c r="G302" s="10">
        <f t="shared" si="108"/>
        <v>0.79</v>
      </c>
      <c r="H302" s="59">
        <f t="shared" si="109"/>
        <v>-0.20999999999999996</v>
      </c>
      <c r="I302" s="3">
        <f t="shared" si="106"/>
        <v>184</v>
      </c>
      <c r="J302" s="59">
        <f t="shared" si="110"/>
        <v>-1.1599999999999999</v>
      </c>
      <c r="K302" s="83">
        <v>3586.4</v>
      </c>
      <c r="L302" s="120">
        <f t="shared" si="111"/>
        <v>21.9</v>
      </c>
      <c r="M302" s="59">
        <f t="shared" si="112"/>
        <v>-0.97</v>
      </c>
      <c r="N302" s="128">
        <v>5</v>
      </c>
      <c r="O302" s="60">
        <f t="shared" si="113"/>
        <v>33</v>
      </c>
      <c r="P302" s="59">
        <f t="shared" si="114"/>
        <v>-0.64</v>
      </c>
      <c r="Q302" s="65">
        <f t="shared" si="107"/>
        <v>-1.3699999999999999</v>
      </c>
      <c r="R302" s="65">
        <f t="shared" si="99"/>
        <v>-1.6099999999999999</v>
      </c>
      <c r="S302" s="26">
        <f t="shared" si="100"/>
        <v>2</v>
      </c>
      <c r="T302" s="26">
        <f t="shared" si="105"/>
        <v>20</v>
      </c>
      <c r="U302" s="23">
        <f t="shared" si="101"/>
        <v>0</v>
      </c>
      <c r="V302" s="19">
        <f t="shared" si="102"/>
        <v>0</v>
      </c>
      <c r="W302" s="23" t="str">
        <f t="shared" si="103"/>
        <v>ВВ</v>
      </c>
      <c r="X302" s="17">
        <f t="shared" si="104"/>
        <v>0</v>
      </c>
      <c r="Y302" s="1"/>
    </row>
    <row r="303" spans="2:26" ht="15" outlineLevel="2" x14ac:dyDescent="0.25">
      <c r="B303" s="2">
        <v>265</v>
      </c>
      <c r="C303" s="76" t="s">
        <v>307</v>
      </c>
      <c r="D303" s="5">
        <v>148.12</v>
      </c>
      <c r="E303" s="5">
        <v>127.62</v>
      </c>
      <c r="F303" s="13">
        <v>81.489999999999995</v>
      </c>
      <c r="G303" s="10">
        <f t="shared" si="108"/>
        <v>0.86</v>
      </c>
      <c r="H303" s="59">
        <f t="shared" si="109"/>
        <v>-0.14000000000000001</v>
      </c>
      <c r="I303" s="3">
        <f t="shared" si="106"/>
        <v>117</v>
      </c>
      <c r="J303" s="59">
        <f t="shared" si="110"/>
        <v>-0.37</v>
      </c>
      <c r="K303" s="83">
        <v>2325.3000000000002</v>
      </c>
      <c r="L303" s="120">
        <f t="shared" si="111"/>
        <v>18.2</v>
      </c>
      <c r="M303" s="59">
        <f t="shared" si="112"/>
        <v>-0.64</v>
      </c>
      <c r="N303" s="128">
        <v>3</v>
      </c>
      <c r="O303" s="60">
        <f t="shared" si="113"/>
        <v>43</v>
      </c>
      <c r="P303" s="59">
        <f t="shared" si="114"/>
        <v>-0.53</v>
      </c>
      <c r="Q303" s="65">
        <f t="shared" si="107"/>
        <v>-0.51</v>
      </c>
      <c r="R303" s="65">
        <f t="shared" si="99"/>
        <v>-1.17</v>
      </c>
      <c r="S303" s="26">
        <f t="shared" si="100"/>
        <v>2</v>
      </c>
      <c r="T303" s="26">
        <f t="shared" si="105"/>
        <v>20</v>
      </c>
      <c r="U303" s="23">
        <f t="shared" si="101"/>
        <v>0</v>
      </c>
      <c r="V303" s="19">
        <f t="shared" si="102"/>
        <v>0</v>
      </c>
      <c r="W303" s="23" t="str">
        <f t="shared" si="103"/>
        <v>ВВ</v>
      </c>
      <c r="X303" s="17">
        <f t="shared" si="104"/>
        <v>0</v>
      </c>
      <c r="Y303" s="1"/>
    </row>
    <row r="304" spans="2:26" ht="15" outlineLevel="2" x14ac:dyDescent="0.25">
      <c r="B304" s="2">
        <v>266</v>
      </c>
      <c r="C304" s="76" t="s">
        <v>308</v>
      </c>
      <c r="D304" s="5">
        <v>337.09</v>
      </c>
      <c r="E304" s="5">
        <v>294.14999999999998</v>
      </c>
      <c r="F304" s="13">
        <v>289.93</v>
      </c>
      <c r="G304" s="10">
        <f t="shared" si="108"/>
        <v>0.87</v>
      </c>
      <c r="H304" s="59">
        <f t="shared" si="109"/>
        <v>-0.13</v>
      </c>
      <c r="I304" s="3">
        <f t="shared" si="106"/>
        <v>180</v>
      </c>
      <c r="J304" s="59">
        <f t="shared" si="110"/>
        <v>-1.1200000000000001</v>
      </c>
      <c r="K304" s="83">
        <v>2730.8</v>
      </c>
      <c r="L304" s="120">
        <f t="shared" si="111"/>
        <v>9.3000000000000007</v>
      </c>
      <c r="M304" s="59">
        <f t="shared" si="112"/>
        <v>0.16</v>
      </c>
      <c r="N304" s="128">
        <v>3</v>
      </c>
      <c r="O304" s="60">
        <f t="shared" si="113"/>
        <v>98</v>
      </c>
      <c r="P304" s="59">
        <f t="shared" si="114"/>
        <v>7.0000000000000007E-2</v>
      </c>
      <c r="Q304" s="65">
        <f t="shared" si="107"/>
        <v>-1.25</v>
      </c>
      <c r="R304" s="65">
        <f t="shared" si="99"/>
        <v>0.23</v>
      </c>
      <c r="S304" s="26">
        <f t="shared" si="100"/>
        <v>2</v>
      </c>
      <c r="T304" s="26">
        <f t="shared" si="105"/>
        <v>10</v>
      </c>
      <c r="U304" s="23">
        <f t="shared" si="101"/>
        <v>0</v>
      </c>
      <c r="V304" s="19">
        <f t="shared" si="102"/>
        <v>0</v>
      </c>
      <c r="W304" s="23">
        <f t="shared" si="103"/>
        <v>0</v>
      </c>
      <c r="X304" s="17" t="str">
        <f t="shared" si="104"/>
        <v>ВА</v>
      </c>
      <c r="Y304" s="1"/>
    </row>
    <row r="305" spans="2:26" ht="15" outlineLevel="2" x14ac:dyDescent="0.25">
      <c r="B305" s="2">
        <v>267</v>
      </c>
      <c r="C305" s="76" t="s">
        <v>309</v>
      </c>
      <c r="D305" s="5">
        <v>241.53</v>
      </c>
      <c r="E305" s="5">
        <v>242.59</v>
      </c>
      <c r="F305" s="13">
        <v>353.94</v>
      </c>
      <c r="G305" s="10">
        <f t="shared" si="108"/>
        <v>1</v>
      </c>
      <c r="H305" s="59">
        <f t="shared" si="109"/>
        <v>0</v>
      </c>
      <c r="I305" s="3">
        <f t="shared" si="106"/>
        <v>266</v>
      </c>
      <c r="J305" s="59">
        <f t="shared" si="110"/>
        <v>-2.13</v>
      </c>
      <c r="K305" s="83">
        <v>3317.9</v>
      </c>
      <c r="L305" s="120">
        <f t="shared" si="111"/>
        <v>13.7</v>
      </c>
      <c r="M305" s="59">
        <f t="shared" si="112"/>
        <v>-0.23</v>
      </c>
      <c r="N305" s="128">
        <v>3</v>
      </c>
      <c r="O305" s="60">
        <f t="shared" si="113"/>
        <v>81</v>
      </c>
      <c r="P305" s="59">
        <f t="shared" si="114"/>
        <v>-0.11</v>
      </c>
      <c r="Q305" s="65">
        <f t="shared" si="107"/>
        <v>-2.13</v>
      </c>
      <c r="R305" s="65">
        <f t="shared" ref="R305:R364" si="115">M305+P305</f>
        <v>-0.34</v>
      </c>
      <c r="S305" s="26">
        <f t="shared" si="100"/>
        <v>2</v>
      </c>
      <c r="T305" s="26">
        <f t="shared" si="105"/>
        <v>20</v>
      </c>
      <c r="U305" s="23">
        <f t="shared" si="101"/>
        <v>0</v>
      </c>
      <c r="V305" s="19">
        <f t="shared" si="102"/>
        <v>0</v>
      </c>
      <c r="W305" s="23" t="str">
        <f t="shared" si="103"/>
        <v>ВВ</v>
      </c>
      <c r="X305" s="17">
        <f t="shared" si="104"/>
        <v>0</v>
      </c>
      <c r="Y305" s="1"/>
    </row>
    <row r="306" spans="2:26" ht="15" outlineLevel="2" x14ac:dyDescent="0.25">
      <c r="B306" s="2">
        <v>268</v>
      </c>
      <c r="C306" s="76" t="s">
        <v>310</v>
      </c>
      <c r="D306" s="5">
        <v>430.84</v>
      </c>
      <c r="E306" s="5">
        <v>360.18</v>
      </c>
      <c r="F306" s="13">
        <v>269.64999999999998</v>
      </c>
      <c r="G306" s="10">
        <f t="shared" si="108"/>
        <v>0.84</v>
      </c>
      <c r="H306" s="59">
        <f t="shared" si="109"/>
        <v>-0.16000000000000003</v>
      </c>
      <c r="I306" s="3">
        <f t="shared" si="106"/>
        <v>137</v>
      </c>
      <c r="J306" s="59">
        <f t="shared" si="110"/>
        <v>-0.61</v>
      </c>
      <c r="K306" s="83">
        <v>2856.2</v>
      </c>
      <c r="L306" s="120">
        <f t="shared" si="111"/>
        <v>7.9</v>
      </c>
      <c r="M306" s="59">
        <f t="shared" si="112"/>
        <v>0.28999999999999998</v>
      </c>
      <c r="N306" s="128">
        <v>1.3</v>
      </c>
      <c r="O306" s="60">
        <f t="shared" si="113"/>
        <v>277</v>
      </c>
      <c r="P306" s="59">
        <f t="shared" si="114"/>
        <v>2.0299999999999998</v>
      </c>
      <c r="Q306" s="65">
        <f t="shared" si="107"/>
        <v>-0.77</v>
      </c>
      <c r="R306" s="65">
        <f t="shared" si="115"/>
        <v>2.3199999999999998</v>
      </c>
      <c r="S306" s="26">
        <f t="shared" si="100"/>
        <v>2</v>
      </c>
      <c r="T306" s="26">
        <f t="shared" si="105"/>
        <v>10</v>
      </c>
      <c r="U306" s="23">
        <f t="shared" si="101"/>
        <v>0</v>
      </c>
      <c r="V306" s="19">
        <f t="shared" si="102"/>
        <v>0</v>
      </c>
      <c r="W306" s="23">
        <f t="shared" si="103"/>
        <v>0</v>
      </c>
      <c r="X306" s="17" t="str">
        <f t="shared" si="104"/>
        <v>ВА</v>
      </c>
      <c r="Y306" s="1"/>
    </row>
    <row r="307" spans="2:26" ht="15" outlineLevel="2" x14ac:dyDescent="0.25">
      <c r="B307" s="2">
        <v>269</v>
      </c>
      <c r="C307" s="76" t="s">
        <v>311</v>
      </c>
      <c r="D307" s="5">
        <v>465.87</v>
      </c>
      <c r="E307" s="5">
        <v>380.48</v>
      </c>
      <c r="F307" s="13">
        <v>356.39</v>
      </c>
      <c r="G307" s="10">
        <f t="shared" si="108"/>
        <v>0.82</v>
      </c>
      <c r="H307" s="59">
        <f t="shared" si="109"/>
        <v>-0.18000000000000005</v>
      </c>
      <c r="I307" s="3">
        <f t="shared" si="106"/>
        <v>171</v>
      </c>
      <c r="J307" s="59">
        <f t="shared" si="110"/>
        <v>-1.01</v>
      </c>
      <c r="K307" s="83">
        <v>9066.2999999999993</v>
      </c>
      <c r="L307" s="120">
        <f t="shared" si="111"/>
        <v>23.8</v>
      </c>
      <c r="M307" s="59">
        <f t="shared" si="112"/>
        <v>-1.1399999999999999</v>
      </c>
      <c r="N307" s="128">
        <v>22.3</v>
      </c>
      <c r="O307" s="60">
        <f t="shared" si="113"/>
        <v>17</v>
      </c>
      <c r="P307" s="59">
        <f t="shared" si="114"/>
        <v>-0.81</v>
      </c>
      <c r="Q307" s="65">
        <f t="shared" si="107"/>
        <v>-1.19</v>
      </c>
      <c r="R307" s="65">
        <f t="shared" si="115"/>
        <v>-1.95</v>
      </c>
      <c r="S307" s="26">
        <f t="shared" si="100"/>
        <v>2</v>
      </c>
      <c r="T307" s="26">
        <f t="shared" si="105"/>
        <v>20</v>
      </c>
      <c r="U307" s="23">
        <f t="shared" si="101"/>
        <v>0</v>
      </c>
      <c r="V307" s="19">
        <f t="shared" si="102"/>
        <v>0</v>
      </c>
      <c r="W307" s="23" t="str">
        <f t="shared" si="103"/>
        <v>ВВ</v>
      </c>
      <c r="X307" s="17">
        <f t="shared" si="104"/>
        <v>0</v>
      </c>
      <c r="Y307" s="1"/>
    </row>
    <row r="308" spans="2:26" ht="15" outlineLevel="2" x14ac:dyDescent="0.25">
      <c r="B308" s="2">
        <v>270</v>
      </c>
      <c r="C308" s="76" t="s">
        <v>312</v>
      </c>
      <c r="D308" s="5">
        <v>1332.9</v>
      </c>
      <c r="E308" s="5">
        <v>1156.3800000000001</v>
      </c>
      <c r="F308" s="13">
        <v>522.52</v>
      </c>
      <c r="G308" s="10">
        <f t="shared" si="108"/>
        <v>0.87</v>
      </c>
      <c r="H308" s="59">
        <f t="shared" si="109"/>
        <v>-0.13</v>
      </c>
      <c r="I308" s="3">
        <f t="shared" si="106"/>
        <v>82</v>
      </c>
      <c r="J308" s="59">
        <f t="shared" si="110"/>
        <v>0.04</v>
      </c>
      <c r="K308" s="83">
        <v>6402</v>
      </c>
      <c r="L308" s="120">
        <f t="shared" si="111"/>
        <v>5.5</v>
      </c>
      <c r="M308" s="59">
        <f t="shared" si="112"/>
        <v>0.5</v>
      </c>
      <c r="N308" s="128">
        <v>5.9</v>
      </c>
      <c r="O308" s="60">
        <f t="shared" si="113"/>
        <v>196</v>
      </c>
      <c r="P308" s="59">
        <f t="shared" si="114"/>
        <v>1.1399999999999999</v>
      </c>
      <c r="Q308" s="65">
        <f t="shared" si="107"/>
        <v>-0.09</v>
      </c>
      <c r="R308" s="65">
        <f t="shared" si="115"/>
        <v>1.64</v>
      </c>
      <c r="S308" s="26">
        <f t="shared" si="100"/>
        <v>2</v>
      </c>
      <c r="T308" s="26">
        <f t="shared" si="105"/>
        <v>10</v>
      </c>
      <c r="U308" s="23">
        <f t="shared" si="101"/>
        <v>0</v>
      </c>
      <c r="V308" s="19">
        <f t="shared" si="102"/>
        <v>0</v>
      </c>
      <c r="W308" s="23">
        <f t="shared" si="103"/>
        <v>0</v>
      </c>
      <c r="X308" s="17" t="str">
        <f t="shared" si="104"/>
        <v>ВА</v>
      </c>
      <c r="Y308" s="1"/>
    </row>
    <row r="309" spans="2:26" ht="15" outlineLevel="2" x14ac:dyDescent="0.25">
      <c r="B309" s="2">
        <v>271</v>
      </c>
      <c r="C309" s="76" t="s">
        <v>313</v>
      </c>
      <c r="D309" s="5">
        <v>1412.84</v>
      </c>
      <c r="E309" s="5">
        <v>1144.02</v>
      </c>
      <c r="F309" s="13">
        <v>880.83</v>
      </c>
      <c r="G309" s="10">
        <f t="shared" si="108"/>
        <v>0.81</v>
      </c>
      <c r="H309" s="59">
        <f t="shared" si="109"/>
        <v>-0.18999999999999995</v>
      </c>
      <c r="I309" s="3">
        <f t="shared" si="106"/>
        <v>141</v>
      </c>
      <c r="J309" s="59">
        <f t="shared" si="110"/>
        <v>-0.66</v>
      </c>
      <c r="K309" s="83">
        <v>8199.5</v>
      </c>
      <c r="L309" s="120">
        <f t="shared" si="111"/>
        <v>7.2</v>
      </c>
      <c r="M309" s="59">
        <f t="shared" si="112"/>
        <v>0.35</v>
      </c>
      <c r="N309" s="128">
        <v>11.5</v>
      </c>
      <c r="O309" s="60">
        <f t="shared" si="113"/>
        <v>99</v>
      </c>
      <c r="P309" s="59">
        <f t="shared" si="114"/>
        <v>0.08</v>
      </c>
      <c r="Q309" s="65">
        <f t="shared" si="107"/>
        <v>-0.85</v>
      </c>
      <c r="R309" s="65">
        <f t="shared" si="115"/>
        <v>0.43</v>
      </c>
      <c r="S309" s="26">
        <f t="shared" si="100"/>
        <v>2</v>
      </c>
      <c r="T309" s="26">
        <f t="shared" si="105"/>
        <v>10</v>
      </c>
      <c r="U309" s="23">
        <f t="shared" si="101"/>
        <v>0</v>
      </c>
      <c r="V309" s="19">
        <f t="shared" si="102"/>
        <v>0</v>
      </c>
      <c r="W309" s="23">
        <f t="shared" si="103"/>
        <v>0</v>
      </c>
      <c r="X309" s="17" t="str">
        <f t="shared" si="104"/>
        <v>ВА</v>
      </c>
      <c r="Y309" s="1"/>
    </row>
    <row r="310" spans="2:26" ht="15" outlineLevel="2" x14ac:dyDescent="0.25">
      <c r="B310" s="2">
        <v>272</v>
      </c>
      <c r="C310" s="76" t="s">
        <v>314</v>
      </c>
      <c r="D310" s="5">
        <v>747.25</v>
      </c>
      <c r="E310" s="5">
        <v>704.65</v>
      </c>
      <c r="F310" s="13">
        <v>248.6</v>
      </c>
      <c r="G310" s="10">
        <f t="shared" si="108"/>
        <v>0.94</v>
      </c>
      <c r="H310" s="59">
        <f t="shared" si="109"/>
        <v>-6.0000000000000053E-2</v>
      </c>
      <c r="I310" s="3">
        <f t="shared" si="106"/>
        <v>64</v>
      </c>
      <c r="J310" s="59">
        <f t="shared" si="110"/>
        <v>0.25</v>
      </c>
      <c r="K310" s="83">
        <v>6540</v>
      </c>
      <c r="L310" s="120">
        <f t="shared" si="111"/>
        <v>9.3000000000000007</v>
      </c>
      <c r="M310" s="59">
        <f t="shared" si="112"/>
        <v>0.16</v>
      </c>
      <c r="N310" s="128">
        <v>8.9</v>
      </c>
      <c r="O310" s="60">
        <f t="shared" si="113"/>
        <v>79</v>
      </c>
      <c r="P310" s="59">
        <f t="shared" si="114"/>
        <v>-0.14000000000000001</v>
      </c>
      <c r="Q310" s="65">
        <f t="shared" si="107"/>
        <v>0.18999999999999995</v>
      </c>
      <c r="R310" s="65">
        <f t="shared" si="115"/>
        <v>1.999999999999999E-2</v>
      </c>
      <c r="S310" s="26">
        <f t="shared" si="100"/>
        <v>1</v>
      </c>
      <c r="T310" s="26">
        <f t="shared" si="105"/>
        <v>10</v>
      </c>
      <c r="U310" s="23">
        <f t="shared" si="101"/>
        <v>0</v>
      </c>
      <c r="V310" s="19" t="str">
        <f t="shared" si="102"/>
        <v>АА</v>
      </c>
      <c r="W310" s="23">
        <f t="shared" si="103"/>
        <v>0</v>
      </c>
      <c r="X310" s="17">
        <f t="shared" si="104"/>
        <v>0</v>
      </c>
      <c r="Y310" s="1"/>
    </row>
    <row r="311" spans="2:26" ht="15" outlineLevel="2" x14ac:dyDescent="0.25">
      <c r="B311" s="2">
        <v>273</v>
      </c>
      <c r="C311" s="76" t="s">
        <v>315</v>
      </c>
      <c r="D311" s="5">
        <v>312.54000000000002</v>
      </c>
      <c r="E311" s="5">
        <v>227.97</v>
      </c>
      <c r="F311" s="13">
        <v>159.57</v>
      </c>
      <c r="G311" s="10">
        <f t="shared" si="108"/>
        <v>0.73</v>
      </c>
      <c r="H311" s="59">
        <f t="shared" si="109"/>
        <v>-0.27</v>
      </c>
      <c r="I311" s="3">
        <f t="shared" si="106"/>
        <v>128</v>
      </c>
      <c r="J311" s="59">
        <f t="shared" si="110"/>
        <v>-0.5</v>
      </c>
      <c r="K311" s="83">
        <v>2946.9</v>
      </c>
      <c r="L311" s="120">
        <f t="shared" si="111"/>
        <v>12.9</v>
      </c>
      <c r="M311" s="59">
        <f t="shared" si="112"/>
        <v>-0.16</v>
      </c>
      <c r="N311" s="128">
        <v>2.9</v>
      </c>
      <c r="O311" s="60">
        <f t="shared" si="113"/>
        <v>79</v>
      </c>
      <c r="P311" s="59">
        <f t="shared" si="114"/>
        <v>-0.14000000000000001</v>
      </c>
      <c r="Q311" s="65">
        <f t="shared" si="107"/>
        <v>-0.77</v>
      </c>
      <c r="R311" s="65">
        <f t="shared" si="115"/>
        <v>-0.30000000000000004</v>
      </c>
      <c r="S311" s="26">
        <f t="shared" si="100"/>
        <v>2</v>
      </c>
      <c r="T311" s="26">
        <f t="shared" si="105"/>
        <v>20</v>
      </c>
      <c r="U311" s="23">
        <f t="shared" si="101"/>
        <v>0</v>
      </c>
      <c r="V311" s="19">
        <f t="shared" si="102"/>
        <v>0</v>
      </c>
      <c r="W311" s="23" t="str">
        <f t="shared" si="103"/>
        <v>ВВ</v>
      </c>
      <c r="X311" s="17">
        <f t="shared" si="104"/>
        <v>0</v>
      </c>
      <c r="Y311" s="1"/>
    </row>
    <row r="312" spans="2:26" ht="15" outlineLevel="2" x14ac:dyDescent="0.25">
      <c r="B312" s="2">
        <v>274</v>
      </c>
      <c r="C312" s="124" t="s">
        <v>316</v>
      </c>
      <c r="D312" s="5">
        <v>172.11</v>
      </c>
      <c r="E312" s="5">
        <v>132.35</v>
      </c>
      <c r="F312" s="13">
        <v>34.75</v>
      </c>
      <c r="G312" s="10">
        <f t="shared" si="108"/>
        <v>0.77</v>
      </c>
      <c r="H312" s="59">
        <f t="shared" si="109"/>
        <v>-0.22999999999999998</v>
      </c>
      <c r="I312" s="3">
        <f t="shared" si="106"/>
        <v>48</v>
      </c>
      <c r="J312" s="59">
        <f t="shared" si="110"/>
        <v>0.44</v>
      </c>
      <c r="K312" s="83">
        <v>2136.9</v>
      </c>
      <c r="L312" s="120">
        <f t="shared" si="111"/>
        <v>16.100000000000001</v>
      </c>
      <c r="M312" s="59">
        <f t="shared" si="112"/>
        <v>-0.45</v>
      </c>
      <c r="N312" s="128">
        <v>1.6</v>
      </c>
      <c r="O312" s="60">
        <f t="shared" si="113"/>
        <v>83</v>
      </c>
      <c r="P312" s="59">
        <f t="shared" si="114"/>
        <v>-0.09</v>
      </c>
      <c r="Q312" s="65">
        <f t="shared" si="107"/>
        <v>0.21000000000000002</v>
      </c>
      <c r="R312" s="65">
        <f t="shared" si="115"/>
        <v>-0.54</v>
      </c>
      <c r="S312" s="26">
        <f t="shared" si="100"/>
        <v>1</v>
      </c>
      <c r="T312" s="26">
        <f t="shared" si="105"/>
        <v>20</v>
      </c>
      <c r="U312" s="23" t="str">
        <f t="shared" si="101"/>
        <v>АВ</v>
      </c>
      <c r="V312" s="19">
        <f t="shared" si="102"/>
        <v>0</v>
      </c>
      <c r="W312" s="23">
        <f t="shared" si="103"/>
        <v>0</v>
      </c>
      <c r="X312" s="17">
        <f t="shared" si="104"/>
        <v>0</v>
      </c>
      <c r="Y312" s="1"/>
      <c r="Z312" s="181"/>
    </row>
    <row r="313" spans="2:26" ht="15" outlineLevel="2" x14ac:dyDescent="0.25">
      <c r="B313" s="2">
        <v>275</v>
      </c>
      <c r="C313" s="124" t="s">
        <v>317</v>
      </c>
      <c r="D313" s="5">
        <v>298.89999999999998</v>
      </c>
      <c r="E313" s="5">
        <v>232.62</v>
      </c>
      <c r="F313" s="13">
        <v>178.28</v>
      </c>
      <c r="G313" s="10">
        <f t="shared" si="108"/>
        <v>0.78</v>
      </c>
      <c r="H313" s="59">
        <f t="shared" si="109"/>
        <v>-0.21999999999999997</v>
      </c>
      <c r="I313" s="3">
        <f t="shared" si="106"/>
        <v>140</v>
      </c>
      <c r="J313" s="59">
        <f t="shared" si="110"/>
        <v>-0.65</v>
      </c>
      <c r="K313" s="83">
        <v>2356.6999999999998</v>
      </c>
      <c r="L313" s="120">
        <f t="shared" si="111"/>
        <v>10.1</v>
      </c>
      <c r="M313" s="59">
        <f t="shared" si="112"/>
        <v>0.09</v>
      </c>
      <c r="N313" s="128">
        <v>3</v>
      </c>
      <c r="O313" s="60">
        <f t="shared" si="113"/>
        <v>78</v>
      </c>
      <c r="P313" s="59">
        <f t="shared" si="114"/>
        <v>-0.15</v>
      </c>
      <c r="Q313" s="65">
        <f t="shared" si="107"/>
        <v>-0.87</v>
      </c>
      <c r="R313" s="65">
        <f t="shared" si="115"/>
        <v>-0.06</v>
      </c>
      <c r="S313" s="26">
        <f t="shared" si="100"/>
        <v>2</v>
      </c>
      <c r="T313" s="26">
        <f t="shared" si="105"/>
        <v>20</v>
      </c>
      <c r="U313" s="23">
        <f t="shared" si="101"/>
        <v>0</v>
      </c>
      <c r="V313" s="19">
        <f t="shared" si="102"/>
        <v>0</v>
      </c>
      <c r="W313" s="23" t="str">
        <f t="shared" si="103"/>
        <v>ВВ</v>
      </c>
      <c r="X313" s="17">
        <f t="shared" si="104"/>
        <v>0</v>
      </c>
      <c r="Y313" s="1"/>
    </row>
    <row r="314" spans="2:26" ht="15" outlineLevel="2" x14ac:dyDescent="0.25">
      <c r="B314" s="2">
        <v>276</v>
      </c>
      <c r="C314" s="124" t="s">
        <v>318</v>
      </c>
      <c r="D314" s="5">
        <v>377.25</v>
      </c>
      <c r="E314" s="5">
        <v>228.9</v>
      </c>
      <c r="F314" s="13">
        <v>304.35000000000002</v>
      </c>
      <c r="G314" s="10">
        <f t="shared" si="108"/>
        <v>0.61</v>
      </c>
      <c r="H314" s="59">
        <f t="shared" si="109"/>
        <v>-0.39</v>
      </c>
      <c r="I314" s="3">
        <f t="shared" si="106"/>
        <v>243</v>
      </c>
      <c r="J314" s="59">
        <f t="shared" si="110"/>
        <v>-1.86</v>
      </c>
      <c r="K314" s="83">
        <v>2709.5</v>
      </c>
      <c r="L314" s="120">
        <f t="shared" si="111"/>
        <v>11.8</v>
      </c>
      <c r="M314" s="59">
        <f t="shared" si="112"/>
        <v>-0.06</v>
      </c>
      <c r="N314" s="128">
        <v>3.9</v>
      </c>
      <c r="O314" s="60">
        <f t="shared" si="113"/>
        <v>59</v>
      </c>
      <c r="P314" s="59">
        <f t="shared" si="114"/>
        <v>-0.36</v>
      </c>
      <c r="Q314" s="65">
        <f t="shared" si="107"/>
        <v>-2.25</v>
      </c>
      <c r="R314" s="65">
        <f t="shared" si="115"/>
        <v>-0.42</v>
      </c>
      <c r="S314" s="26">
        <f t="shared" si="100"/>
        <v>2</v>
      </c>
      <c r="T314" s="26">
        <f t="shared" si="105"/>
        <v>20</v>
      </c>
      <c r="U314" s="23">
        <f t="shared" si="101"/>
        <v>0</v>
      </c>
      <c r="V314" s="19">
        <f t="shared" si="102"/>
        <v>0</v>
      </c>
      <c r="W314" s="23" t="str">
        <f t="shared" si="103"/>
        <v>ВВ</v>
      </c>
      <c r="X314" s="17">
        <f t="shared" si="104"/>
        <v>0</v>
      </c>
      <c r="Y314" s="1"/>
    </row>
    <row r="315" spans="2:26" ht="15" outlineLevel="2" x14ac:dyDescent="0.25">
      <c r="B315" s="2">
        <v>277</v>
      </c>
      <c r="C315" s="124" t="s">
        <v>319</v>
      </c>
      <c r="D315" s="5">
        <v>1538.95</v>
      </c>
      <c r="E315" s="5">
        <v>1430.09</v>
      </c>
      <c r="F315" s="13">
        <v>668.86</v>
      </c>
      <c r="G315" s="10">
        <f t="shared" si="108"/>
        <v>0.93</v>
      </c>
      <c r="H315" s="59">
        <f t="shared" si="109"/>
        <v>-6.9999999999999951E-2</v>
      </c>
      <c r="I315" s="3">
        <f t="shared" si="106"/>
        <v>85</v>
      </c>
      <c r="J315" s="59">
        <f t="shared" si="110"/>
        <v>0</v>
      </c>
      <c r="K315" s="83">
        <v>6854.5</v>
      </c>
      <c r="L315" s="120">
        <f t="shared" si="111"/>
        <v>4.8</v>
      </c>
      <c r="M315" s="59">
        <f t="shared" si="112"/>
        <v>0.56999999999999995</v>
      </c>
      <c r="N315" s="128">
        <v>12</v>
      </c>
      <c r="O315" s="60">
        <f t="shared" si="113"/>
        <v>119</v>
      </c>
      <c r="P315" s="59">
        <f t="shared" si="114"/>
        <v>0.3</v>
      </c>
      <c r="Q315" s="65">
        <f t="shared" si="107"/>
        <v>-6.9999999999999951E-2</v>
      </c>
      <c r="R315" s="65">
        <f t="shared" si="115"/>
        <v>0.86999999999999988</v>
      </c>
      <c r="S315" s="26">
        <f t="shared" si="100"/>
        <v>2</v>
      </c>
      <c r="T315" s="26">
        <f t="shared" si="105"/>
        <v>10</v>
      </c>
      <c r="U315" s="23">
        <f t="shared" si="101"/>
        <v>0</v>
      </c>
      <c r="V315" s="19">
        <f t="shared" si="102"/>
        <v>0</v>
      </c>
      <c r="W315" s="23">
        <f t="shared" si="103"/>
        <v>0</v>
      </c>
      <c r="X315" s="17" t="str">
        <f t="shared" si="104"/>
        <v>ВА</v>
      </c>
      <c r="Y315" s="1"/>
    </row>
    <row r="316" spans="2:26" ht="15" outlineLevel="2" x14ac:dyDescent="0.25">
      <c r="B316" s="2">
        <v>278</v>
      </c>
      <c r="C316" s="76" t="s">
        <v>320</v>
      </c>
      <c r="D316" s="5">
        <v>304.33</v>
      </c>
      <c r="E316" s="5">
        <v>278.67</v>
      </c>
      <c r="F316" s="13">
        <v>207.66</v>
      </c>
      <c r="G316" s="10">
        <f t="shared" si="108"/>
        <v>0.92</v>
      </c>
      <c r="H316" s="59">
        <f t="shared" si="109"/>
        <v>-7.999999999999996E-2</v>
      </c>
      <c r="I316" s="3">
        <f t="shared" si="106"/>
        <v>136</v>
      </c>
      <c r="J316" s="59">
        <f t="shared" si="110"/>
        <v>-0.6</v>
      </c>
      <c r="K316" s="83">
        <v>3356.2</v>
      </c>
      <c r="L316" s="120">
        <f t="shared" si="111"/>
        <v>12</v>
      </c>
      <c r="M316" s="59">
        <f t="shared" si="112"/>
        <v>-0.08</v>
      </c>
      <c r="N316" s="128">
        <v>5</v>
      </c>
      <c r="O316" s="60">
        <f t="shared" si="113"/>
        <v>56</v>
      </c>
      <c r="P316" s="59">
        <f t="shared" si="114"/>
        <v>-0.39</v>
      </c>
      <c r="Q316" s="65">
        <f t="shared" si="107"/>
        <v>-0.67999999999999994</v>
      </c>
      <c r="R316" s="65">
        <f t="shared" si="115"/>
        <v>-0.47000000000000003</v>
      </c>
      <c r="S316" s="26">
        <f t="shared" si="100"/>
        <v>2</v>
      </c>
      <c r="T316" s="26">
        <f t="shared" si="105"/>
        <v>20</v>
      </c>
      <c r="U316" s="23">
        <f t="shared" si="101"/>
        <v>0</v>
      </c>
      <c r="V316" s="19">
        <f t="shared" si="102"/>
        <v>0</v>
      </c>
      <c r="W316" s="23" t="str">
        <f t="shared" si="103"/>
        <v>ВВ</v>
      </c>
      <c r="X316" s="17">
        <f t="shared" si="104"/>
        <v>0</v>
      </c>
      <c r="Y316" s="1"/>
    </row>
    <row r="317" spans="2:26" ht="15" outlineLevel="2" x14ac:dyDescent="0.25">
      <c r="B317" s="2">
        <v>279</v>
      </c>
      <c r="C317" s="76" t="s">
        <v>321</v>
      </c>
      <c r="D317" s="5">
        <v>829.35</v>
      </c>
      <c r="E317" s="5">
        <v>802.76</v>
      </c>
      <c r="F317" s="13">
        <v>734.59</v>
      </c>
      <c r="G317" s="10">
        <f t="shared" si="108"/>
        <v>0.97</v>
      </c>
      <c r="H317" s="59">
        <f t="shared" si="109"/>
        <v>-3.0000000000000027E-2</v>
      </c>
      <c r="I317" s="3">
        <f t="shared" si="106"/>
        <v>167</v>
      </c>
      <c r="J317" s="59">
        <f t="shared" si="110"/>
        <v>-0.96</v>
      </c>
      <c r="K317" s="83">
        <v>6471.4</v>
      </c>
      <c r="L317" s="120">
        <f t="shared" si="111"/>
        <v>8.1</v>
      </c>
      <c r="M317" s="59">
        <f t="shared" si="112"/>
        <v>0.27</v>
      </c>
      <c r="N317" s="128">
        <v>11</v>
      </c>
      <c r="O317" s="60">
        <f t="shared" si="113"/>
        <v>73</v>
      </c>
      <c r="P317" s="59">
        <f t="shared" si="114"/>
        <v>-0.2</v>
      </c>
      <c r="Q317" s="65">
        <f t="shared" si="107"/>
        <v>-0.99</v>
      </c>
      <c r="R317" s="65">
        <f t="shared" si="115"/>
        <v>7.0000000000000007E-2</v>
      </c>
      <c r="S317" s="26">
        <f t="shared" si="100"/>
        <v>2</v>
      </c>
      <c r="T317" s="26">
        <f t="shared" si="105"/>
        <v>10</v>
      </c>
      <c r="U317" s="23">
        <f t="shared" si="101"/>
        <v>0</v>
      </c>
      <c r="V317" s="19">
        <f t="shared" si="102"/>
        <v>0</v>
      </c>
      <c r="W317" s="23">
        <f t="shared" si="103"/>
        <v>0</v>
      </c>
      <c r="X317" s="17" t="str">
        <f t="shared" si="104"/>
        <v>ВА</v>
      </c>
      <c r="Y317" s="1"/>
    </row>
    <row r="318" spans="2:26" s="112" customFormat="1" ht="15" outlineLevel="2" x14ac:dyDescent="0.25">
      <c r="B318" s="2">
        <v>280</v>
      </c>
      <c r="C318" s="76" t="s">
        <v>322</v>
      </c>
      <c r="D318" s="5">
        <v>287.02999999999997</v>
      </c>
      <c r="E318" s="5">
        <v>190.49</v>
      </c>
      <c r="F318" s="13">
        <v>494.54</v>
      </c>
      <c r="G318" s="10">
        <f t="shared" si="108"/>
        <v>0.66</v>
      </c>
      <c r="H318" s="59">
        <f t="shared" si="109"/>
        <v>-0.33999999999999997</v>
      </c>
      <c r="I318" s="3">
        <f t="shared" si="106"/>
        <v>474</v>
      </c>
      <c r="J318" s="59">
        <f t="shared" si="110"/>
        <v>-4.57</v>
      </c>
      <c r="K318" s="83">
        <v>1871.6</v>
      </c>
      <c r="L318" s="120">
        <f t="shared" si="111"/>
        <v>9.8000000000000007</v>
      </c>
      <c r="M318" s="59">
        <f t="shared" si="112"/>
        <v>0.12</v>
      </c>
      <c r="N318" s="128">
        <v>0.7</v>
      </c>
      <c r="O318" s="60">
        <f t="shared" si="113"/>
        <v>272</v>
      </c>
      <c r="P318" s="59">
        <f t="shared" si="114"/>
        <v>1.97</v>
      </c>
      <c r="Q318" s="65">
        <f t="shared" si="107"/>
        <v>-4.91</v>
      </c>
      <c r="R318" s="65">
        <f t="shared" si="115"/>
        <v>2.09</v>
      </c>
      <c r="S318" s="116">
        <f t="shared" si="100"/>
        <v>2</v>
      </c>
      <c r="T318" s="116">
        <f t="shared" si="105"/>
        <v>10</v>
      </c>
      <c r="U318" s="110">
        <f t="shared" si="101"/>
        <v>0</v>
      </c>
      <c r="V318" s="119">
        <f t="shared" si="102"/>
        <v>0</v>
      </c>
      <c r="W318" s="110">
        <f t="shared" si="103"/>
        <v>0</v>
      </c>
      <c r="X318" s="119" t="str">
        <f t="shared" si="104"/>
        <v>ВА</v>
      </c>
    </row>
    <row r="319" spans="2:26" ht="15" outlineLevel="2" x14ac:dyDescent="0.25">
      <c r="B319" s="2">
        <v>281</v>
      </c>
      <c r="C319" s="76" t="s">
        <v>323</v>
      </c>
      <c r="D319" s="5">
        <v>494.21</v>
      </c>
      <c r="E319" s="5">
        <v>417.33</v>
      </c>
      <c r="F319" s="13">
        <v>205.89</v>
      </c>
      <c r="G319" s="10">
        <f t="shared" si="108"/>
        <v>0.84</v>
      </c>
      <c r="H319" s="59">
        <f t="shared" si="109"/>
        <v>-0.16000000000000003</v>
      </c>
      <c r="I319" s="3">
        <f t="shared" si="106"/>
        <v>90</v>
      </c>
      <c r="J319" s="59">
        <f t="shared" si="110"/>
        <v>-0.06</v>
      </c>
      <c r="K319" s="83">
        <v>3515.7</v>
      </c>
      <c r="L319" s="120">
        <f t="shared" si="111"/>
        <v>8.4</v>
      </c>
      <c r="M319" s="59">
        <f t="shared" si="112"/>
        <v>0.24</v>
      </c>
      <c r="N319" s="128">
        <v>5</v>
      </c>
      <c r="O319" s="60">
        <f t="shared" si="113"/>
        <v>83</v>
      </c>
      <c r="P319" s="59">
        <f t="shared" si="114"/>
        <v>-0.09</v>
      </c>
      <c r="Q319" s="65">
        <f t="shared" si="107"/>
        <v>-0.22000000000000003</v>
      </c>
      <c r="R319" s="65">
        <f t="shared" si="115"/>
        <v>0.15</v>
      </c>
      <c r="S319" s="26">
        <f t="shared" si="100"/>
        <v>2</v>
      </c>
      <c r="T319" s="26">
        <f t="shared" si="105"/>
        <v>10</v>
      </c>
      <c r="U319" s="23">
        <f t="shared" si="101"/>
        <v>0</v>
      </c>
      <c r="V319" s="19">
        <f t="shared" si="102"/>
        <v>0</v>
      </c>
      <c r="W319" s="23">
        <f t="shared" si="103"/>
        <v>0</v>
      </c>
      <c r="X319" s="17" t="str">
        <f t="shared" si="104"/>
        <v>ВА</v>
      </c>
      <c r="Y319" s="1"/>
    </row>
    <row r="320" spans="2:26" ht="15" outlineLevel="2" x14ac:dyDescent="0.25">
      <c r="B320" s="2">
        <v>282</v>
      </c>
      <c r="C320" s="76" t="s">
        <v>324</v>
      </c>
      <c r="D320" s="5">
        <v>950.68</v>
      </c>
      <c r="E320" s="5">
        <v>875.23</v>
      </c>
      <c r="F320" s="13">
        <v>882.44</v>
      </c>
      <c r="G320" s="10">
        <f t="shared" si="108"/>
        <v>0.92</v>
      </c>
      <c r="H320" s="59">
        <f t="shared" si="109"/>
        <v>-7.999999999999996E-2</v>
      </c>
      <c r="I320" s="3">
        <f t="shared" si="106"/>
        <v>184</v>
      </c>
      <c r="J320" s="59">
        <f t="shared" si="110"/>
        <v>-1.1599999999999999</v>
      </c>
      <c r="K320" s="83">
        <v>6892.4</v>
      </c>
      <c r="L320" s="120">
        <f t="shared" si="111"/>
        <v>7.9</v>
      </c>
      <c r="M320" s="59">
        <f t="shared" si="112"/>
        <v>0.28999999999999998</v>
      </c>
      <c r="N320" s="128">
        <v>10.1</v>
      </c>
      <c r="O320" s="60">
        <f t="shared" si="113"/>
        <v>87</v>
      </c>
      <c r="P320" s="59">
        <f t="shared" si="114"/>
        <v>-0.05</v>
      </c>
      <c r="Q320" s="65">
        <f t="shared" si="107"/>
        <v>-1.2399999999999998</v>
      </c>
      <c r="R320" s="65">
        <f t="shared" si="115"/>
        <v>0.24</v>
      </c>
      <c r="S320" s="26">
        <f t="shared" si="100"/>
        <v>2</v>
      </c>
      <c r="T320" s="26">
        <f t="shared" si="105"/>
        <v>10</v>
      </c>
      <c r="U320" s="23">
        <f t="shared" si="101"/>
        <v>0</v>
      </c>
      <c r="V320" s="19">
        <f t="shared" si="102"/>
        <v>0</v>
      </c>
      <c r="W320" s="23">
        <f t="shared" si="103"/>
        <v>0</v>
      </c>
      <c r="X320" s="17" t="str">
        <f t="shared" si="104"/>
        <v>ВА</v>
      </c>
      <c r="Y320" s="1"/>
    </row>
    <row r="321" spans="2:25" ht="15" outlineLevel="2" x14ac:dyDescent="0.25">
      <c r="B321" s="2">
        <v>283</v>
      </c>
      <c r="C321" s="76" t="s">
        <v>325</v>
      </c>
      <c r="D321" s="5">
        <v>413.8</v>
      </c>
      <c r="E321" s="5">
        <v>432.56</v>
      </c>
      <c r="F321" s="13">
        <v>306.24</v>
      </c>
      <c r="G321" s="10">
        <f t="shared" si="108"/>
        <v>1.05</v>
      </c>
      <c r="H321" s="59">
        <f t="shared" si="109"/>
        <v>5.0000000000000044E-2</v>
      </c>
      <c r="I321" s="3">
        <f t="shared" si="106"/>
        <v>129</v>
      </c>
      <c r="J321" s="59">
        <f t="shared" si="110"/>
        <v>-0.52</v>
      </c>
      <c r="K321" s="83">
        <v>3279.1</v>
      </c>
      <c r="L321" s="120">
        <f t="shared" si="111"/>
        <v>7.6</v>
      </c>
      <c r="M321" s="59">
        <f t="shared" si="112"/>
        <v>0.32</v>
      </c>
      <c r="N321" s="128">
        <v>3.7</v>
      </c>
      <c r="O321" s="60">
        <f t="shared" si="113"/>
        <v>117</v>
      </c>
      <c r="P321" s="59">
        <f t="shared" si="114"/>
        <v>0.28000000000000003</v>
      </c>
      <c r="Q321" s="65">
        <f t="shared" si="107"/>
        <v>-0.47</v>
      </c>
      <c r="R321" s="65">
        <f t="shared" si="115"/>
        <v>0.60000000000000009</v>
      </c>
      <c r="S321" s="26">
        <f t="shared" si="100"/>
        <v>2</v>
      </c>
      <c r="T321" s="26">
        <f t="shared" si="105"/>
        <v>10</v>
      </c>
      <c r="U321" s="23">
        <f t="shared" si="101"/>
        <v>0</v>
      </c>
      <c r="V321" s="19">
        <f t="shared" si="102"/>
        <v>0</v>
      </c>
      <c r="W321" s="23">
        <f t="shared" si="103"/>
        <v>0</v>
      </c>
      <c r="X321" s="17" t="str">
        <f t="shared" si="104"/>
        <v>ВА</v>
      </c>
      <c r="Y321" s="1"/>
    </row>
    <row r="322" spans="2:25" ht="15" outlineLevel="2" x14ac:dyDescent="0.25">
      <c r="B322" s="2">
        <v>284</v>
      </c>
      <c r="C322" s="76" t="s">
        <v>326</v>
      </c>
      <c r="D322" s="5">
        <v>395.32</v>
      </c>
      <c r="E322" s="5">
        <v>298.83999999999997</v>
      </c>
      <c r="F322" s="13">
        <v>456.48</v>
      </c>
      <c r="G322" s="10">
        <f t="shared" si="108"/>
        <v>0.76</v>
      </c>
      <c r="H322" s="59">
        <f t="shared" si="109"/>
        <v>-0.24</v>
      </c>
      <c r="I322" s="3">
        <f t="shared" si="106"/>
        <v>279</v>
      </c>
      <c r="J322" s="59">
        <f t="shared" si="110"/>
        <v>-2.2799999999999998</v>
      </c>
      <c r="K322" s="83">
        <v>2629.7</v>
      </c>
      <c r="L322" s="120">
        <f t="shared" si="111"/>
        <v>8.8000000000000007</v>
      </c>
      <c r="M322" s="59">
        <f t="shared" si="112"/>
        <v>0.21</v>
      </c>
      <c r="N322" s="128">
        <v>3.9</v>
      </c>
      <c r="O322" s="60">
        <f t="shared" si="113"/>
        <v>77</v>
      </c>
      <c r="P322" s="59">
        <f t="shared" si="114"/>
        <v>-0.16</v>
      </c>
      <c r="Q322" s="65">
        <f t="shared" si="107"/>
        <v>-2.5199999999999996</v>
      </c>
      <c r="R322" s="65">
        <f t="shared" si="115"/>
        <v>4.9999999999999989E-2</v>
      </c>
      <c r="S322" s="26">
        <f t="shared" si="100"/>
        <v>2</v>
      </c>
      <c r="T322" s="26">
        <f t="shared" si="105"/>
        <v>10</v>
      </c>
      <c r="U322" s="23">
        <f t="shared" si="101"/>
        <v>0</v>
      </c>
      <c r="V322" s="19">
        <f t="shared" si="102"/>
        <v>0</v>
      </c>
      <c r="W322" s="23">
        <f t="shared" si="103"/>
        <v>0</v>
      </c>
      <c r="X322" s="17" t="str">
        <f t="shared" si="104"/>
        <v>ВА</v>
      </c>
      <c r="Y322" s="1"/>
    </row>
    <row r="323" spans="2:25" ht="15" outlineLevel="2" x14ac:dyDescent="0.25">
      <c r="B323" s="2">
        <v>285</v>
      </c>
      <c r="C323" s="76" t="s">
        <v>327</v>
      </c>
      <c r="D323" s="5">
        <v>1011.51</v>
      </c>
      <c r="E323" s="5">
        <v>972.96</v>
      </c>
      <c r="F323" s="13">
        <v>838.55</v>
      </c>
      <c r="G323" s="10">
        <f t="shared" si="108"/>
        <v>0.96</v>
      </c>
      <c r="H323" s="59">
        <f t="shared" si="109"/>
        <v>-4.0000000000000036E-2</v>
      </c>
      <c r="I323" s="3">
        <f t="shared" si="106"/>
        <v>157</v>
      </c>
      <c r="J323" s="59">
        <f t="shared" si="110"/>
        <v>-0.84</v>
      </c>
      <c r="K323" s="83">
        <v>5497.2</v>
      </c>
      <c r="L323" s="120">
        <f t="shared" si="111"/>
        <v>5.6</v>
      </c>
      <c r="M323" s="59">
        <f t="shared" si="112"/>
        <v>0.5</v>
      </c>
      <c r="N323" s="128">
        <v>9.6999999999999993</v>
      </c>
      <c r="O323" s="60">
        <f t="shared" si="113"/>
        <v>100</v>
      </c>
      <c r="P323" s="59">
        <f t="shared" si="114"/>
        <v>0.09</v>
      </c>
      <c r="Q323" s="65">
        <f t="shared" si="107"/>
        <v>-0.88</v>
      </c>
      <c r="R323" s="65">
        <f t="shared" si="115"/>
        <v>0.59</v>
      </c>
      <c r="S323" s="26">
        <f t="shared" si="100"/>
        <v>2</v>
      </c>
      <c r="T323" s="26">
        <f t="shared" si="105"/>
        <v>10</v>
      </c>
      <c r="U323" s="23">
        <f t="shared" si="101"/>
        <v>0</v>
      </c>
      <c r="V323" s="19">
        <f t="shared" si="102"/>
        <v>0</v>
      </c>
      <c r="W323" s="23">
        <f t="shared" si="103"/>
        <v>0</v>
      </c>
      <c r="X323" s="17" t="str">
        <f t="shared" si="104"/>
        <v>ВА</v>
      </c>
      <c r="Y323" s="1"/>
    </row>
    <row r="324" spans="2:25" ht="15" outlineLevel="2" x14ac:dyDescent="0.25">
      <c r="B324" s="2">
        <v>286</v>
      </c>
      <c r="C324" s="76" t="s">
        <v>328</v>
      </c>
      <c r="D324" s="5">
        <v>376.7</v>
      </c>
      <c r="E324" s="5">
        <v>366.08</v>
      </c>
      <c r="F324" s="13">
        <v>145.62</v>
      </c>
      <c r="G324" s="10">
        <f t="shared" si="108"/>
        <v>0.97</v>
      </c>
      <c r="H324" s="59">
        <f t="shared" si="109"/>
        <v>-3.0000000000000027E-2</v>
      </c>
      <c r="I324" s="3">
        <f t="shared" si="106"/>
        <v>73</v>
      </c>
      <c r="J324" s="59">
        <f t="shared" si="110"/>
        <v>0.14000000000000001</v>
      </c>
      <c r="K324" s="83">
        <v>3228.9</v>
      </c>
      <c r="L324" s="120">
        <f t="shared" si="111"/>
        <v>8.8000000000000007</v>
      </c>
      <c r="M324" s="59">
        <f t="shared" si="112"/>
        <v>0.21</v>
      </c>
      <c r="N324" s="128">
        <v>5.3</v>
      </c>
      <c r="O324" s="60">
        <f t="shared" si="113"/>
        <v>69</v>
      </c>
      <c r="P324" s="59">
        <f t="shared" si="114"/>
        <v>-0.25</v>
      </c>
      <c r="Q324" s="65">
        <f t="shared" si="107"/>
        <v>0.10999999999999999</v>
      </c>
      <c r="R324" s="65">
        <f t="shared" si="115"/>
        <v>-4.0000000000000008E-2</v>
      </c>
      <c r="S324" s="26">
        <f t="shared" si="100"/>
        <v>1</v>
      </c>
      <c r="T324" s="26">
        <f t="shared" si="105"/>
        <v>20</v>
      </c>
      <c r="U324" s="23" t="str">
        <f t="shared" si="101"/>
        <v>АВ</v>
      </c>
      <c r="V324" s="19">
        <f t="shared" si="102"/>
        <v>0</v>
      </c>
      <c r="W324" s="23">
        <f t="shared" si="103"/>
        <v>0</v>
      </c>
      <c r="X324" s="17">
        <f t="shared" si="104"/>
        <v>0</v>
      </c>
      <c r="Y324" s="1"/>
    </row>
    <row r="325" spans="2:25" ht="15" outlineLevel="2" x14ac:dyDescent="0.25">
      <c r="B325" s="2">
        <v>287</v>
      </c>
      <c r="C325" s="76" t="s">
        <v>329</v>
      </c>
      <c r="D325" s="5">
        <v>267.08999999999997</v>
      </c>
      <c r="E325" s="5">
        <v>233</v>
      </c>
      <c r="F325" s="13">
        <v>373.09</v>
      </c>
      <c r="G325" s="10">
        <f t="shared" si="108"/>
        <v>0.87</v>
      </c>
      <c r="H325" s="59">
        <f t="shared" si="109"/>
        <v>-0.13</v>
      </c>
      <c r="I325" s="3">
        <f t="shared" si="106"/>
        <v>292</v>
      </c>
      <c r="J325" s="59">
        <f t="shared" si="110"/>
        <v>-2.4300000000000002</v>
      </c>
      <c r="K325" s="83">
        <v>2628.3</v>
      </c>
      <c r="L325" s="120">
        <f t="shared" si="111"/>
        <v>11.3</v>
      </c>
      <c r="M325" s="59">
        <f t="shared" si="112"/>
        <v>-0.02</v>
      </c>
      <c r="N325" s="128">
        <v>2.8</v>
      </c>
      <c r="O325" s="60">
        <f t="shared" si="113"/>
        <v>83</v>
      </c>
      <c r="P325" s="59">
        <f t="shared" si="114"/>
        <v>-0.09</v>
      </c>
      <c r="Q325" s="65">
        <f t="shared" si="107"/>
        <v>-2.56</v>
      </c>
      <c r="R325" s="65">
        <f t="shared" si="115"/>
        <v>-0.11</v>
      </c>
      <c r="S325" s="26">
        <f t="shared" si="100"/>
        <v>2</v>
      </c>
      <c r="T325" s="26">
        <f t="shared" si="105"/>
        <v>20</v>
      </c>
      <c r="U325" s="23">
        <f t="shared" si="101"/>
        <v>0</v>
      </c>
      <c r="V325" s="19">
        <f t="shared" si="102"/>
        <v>0</v>
      </c>
      <c r="W325" s="23" t="str">
        <f t="shared" si="103"/>
        <v>ВВ</v>
      </c>
      <c r="X325" s="17">
        <f t="shared" si="104"/>
        <v>0</v>
      </c>
      <c r="Y325" s="1"/>
    </row>
    <row r="326" spans="2:25" ht="15" outlineLevel="2" x14ac:dyDescent="0.25">
      <c r="B326" s="2">
        <v>288</v>
      </c>
      <c r="C326" s="76" t="s">
        <v>330</v>
      </c>
      <c r="D326" s="5">
        <v>235.55</v>
      </c>
      <c r="E326" s="5">
        <v>196.71</v>
      </c>
      <c r="F326" s="13">
        <v>143.83000000000001</v>
      </c>
      <c r="G326" s="10">
        <f t="shared" si="108"/>
        <v>0.84</v>
      </c>
      <c r="H326" s="59">
        <f t="shared" si="109"/>
        <v>-0.16000000000000003</v>
      </c>
      <c r="I326" s="3">
        <f t="shared" si="106"/>
        <v>133</v>
      </c>
      <c r="J326" s="59">
        <f t="shared" si="110"/>
        <v>-0.56000000000000005</v>
      </c>
      <c r="K326" s="83">
        <v>2113.5</v>
      </c>
      <c r="L326" s="120">
        <f t="shared" si="111"/>
        <v>10.7</v>
      </c>
      <c r="M326" s="59">
        <f t="shared" si="112"/>
        <v>0.04</v>
      </c>
      <c r="N326" s="128">
        <v>2.6</v>
      </c>
      <c r="O326" s="60">
        <f t="shared" si="113"/>
        <v>76</v>
      </c>
      <c r="P326" s="59">
        <f t="shared" si="114"/>
        <v>-0.17</v>
      </c>
      <c r="Q326" s="65">
        <f t="shared" si="107"/>
        <v>-0.72000000000000008</v>
      </c>
      <c r="R326" s="65">
        <f t="shared" si="115"/>
        <v>-0.13</v>
      </c>
      <c r="S326" s="26">
        <f t="shared" si="100"/>
        <v>2</v>
      </c>
      <c r="T326" s="26">
        <f t="shared" si="105"/>
        <v>20</v>
      </c>
      <c r="U326" s="23">
        <f t="shared" si="101"/>
        <v>0</v>
      </c>
      <c r="V326" s="19">
        <f t="shared" si="102"/>
        <v>0</v>
      </c>
      <c r="W326" s="23" t="str">
        <f t="shared" si="103"/>
        <v>ВВ</v>
      </c>
      <c r="X326" s="17">
        <f t="shared" si="104"/>
        <v>0</v>
      </c>
      <c r="Y326" s="1"/>
    </row>
    <row r="327" spans="2:25" ht="15" outlineLevel="2" x14ac:dyDescent="0.25">
      <c r="B327" s="2">
        <v>289</v>
      </c>
      <c r="C327" s="76" t="s">
        <v>331</v>
      </c>
      <c r="D327" s="5">
        <v>633.57000000000005</v>
      </c>
      <c r="E327" s="5">
        <v>542.09</v>
      </c>
      <c r="F327" s="13">
        <v>600.48</v>
      </c>
      <c r="G327" s="10">
        <f t="shared" si="108"/>
        <v>0.86</v>
      </c>
      <c r="H327" s="59">
        <f t="shared" si="109"/>
        <v>-0.14000000000000001</v>
      </c>
      <c r="I327" s="3">
        <f t="shared" si="106"/>
        <v>202</v>
      </c>
      <c r="J327" s="59">
        <f t="shared" si="110"/>
        <v>-1.37</v>
      </c>
      <c r="K327" s="83">
        <v>4034.9</v>
      </c>
      <c r="L327" s="120">
        <f t="shared" si="111"/>
        <v>7.4</v>
      </c>
      <c r="M327" s="59">
        <f t="shared" si="112"/>
        <v>0.33</v>
      </c>
      <c r="N327" s="128">
        <v>5.9</v>
      </c>
      <c r="O327" s="60">
        <f t="shared" si="113"/>
        <v>92</v>
      </c>
      <c r="P327" s="59">
        <f t="shared" si="114"/>
        <v>0.01</v>
      </c>
      <c r="Q327" s="65">
        <f t="shared" si="107"/>
        <v>-1.5100000000000002</v>
      </c>
      <c r="R327" s="65">
        <f t="shared" si="115"/>
        <v>0.34</v>
      </c>
      <c r="S327" s="26">
        <f t="shared" si="100"/>
        <v>2</v>
      </c>
      <c r="T327" s="26">
        <f t="shared" si="105"/>
        <v>10</v>
      </c>
      <c r="U327" s="23">
        <f t="shared" si="101"/>
        <v>0</v>
      </c>
      <c r="V327" s="19">
        <f t="shared" si="102"/>
        <v>0</v>
      </c>
      <c r="W327" s="23">
        <f t="shared" si="103"/>
        <v>0</v>
      </c>
      <c r="X327" s="17" t="str">
        <f t="shared" si="104"/>
        <v>ВА</v>
      </c>
      <c r="Y327" s="1"/>
    </row>
    <row r="328" spans="2:25" ht="15" outlineLevel="2" x14ac:dyDescent="0.25">
      <c r="B328" s="2">
        <v>290</v>
      </c>
      <c r="C328" s="76" t="s">
        <v>332</v>
      </c>
      <c r="D328" s="5">
        <v>206.83</v>
      </c>
      <c r="E328" s="5">
        <v>128.91999999999999</v>
      </c>
      <c r="F328" s="13">
        <v>230.91</v>
      </c>
      <c r="G328" s="10">
        <f t="shared" si="108"/>
        <v>0.62</v>
      </c>
      <c r="H328" s="59">
        <f t="shared" si="109"/>
        <v>-0.38</v>
      </c>
      <c r="I328" s="3">
        <f t="shared" si="106"/>
        <v>327</v>
      </c>
      <c r="J328" s="59">
        <f t="shared" si="110"/>
        <v>-2.84</v>
      </c>
      <c r="K328" s="83">
        <v>2356.1999999999998</v>
      </c>
      <c r="L328" s="120">
        <f t="shared" si="111"/>
        <v>18.3</v>
      </c>
      <c r="M328" s="59">
        <f t="shared" si="112"/>
        <v>-0.65</v>
      </c>
      <c r="N328" s="128">
        <v>1.9</v>
      </c>
      <c r="O328" s="60">
        <f t="shared" si="113"/>
        <v>68</v>
      </c>
      <c r="P328" s="59">
        <f t="shared" si="114"/>
        <v>-0.26</v>
      </c>
      <c r="Q328" s="65">
        <f t="shared" si="107"/>
        <v>-3.2199999999999998</v>
      </c>
      <c r="R328" s="65">
        <f t="shared" si="115"/>
        <v>-0.91</v>
      </c>
      <c r="S328" s="26">
        <f t="shared" si="100"/>
        <v>2</v>
      </c>
      <c r="T328" s="26">
        <f t="shared" si="105"/>
        <v>20</v>
      </c>
      <c r="U328" s="23">
        <f t="shared" si="101"/>
        <v>0</v>
      </c>
      <c r="V328" s="19">
        <f t="shared" si="102"/>
        <v>0</v>
      </c>
      <c r="W328" s="23" t="str">
        <f t="shared" si="103"/>
        <v>ВВ</v>
      </c>
      <c r="X328" s="17">
        <f t="shared" si="104"/>
        <v>0</v>
      </c>
      <c r="Y328" s="1"/>
    </row>
    <row r="329" spans="2:25" ht="15" outlineLevel="2" x14ac:dyDescent="0.25">
      <c r="B329" s="2">
        <v>291</v>
      </c>
      <c r="C329" s="76" t="s">
        <v>333</v>
      </c>
      <c r="D329" s="5">
        <v>522.08000000000004</v>
      </c>
      <c r="E329" s="5">
        <v>408.74</v>
      </c>
      <c r="F329" s="13">
        <v>299.33</v>
      </c>
      <c r="G329" s="10">
        <f t="shared" si="108"/>
        <v>0.78</v>
      </c>
      <c r="H329" s="59">
        <f t="shared" si="109"/>
        <v>-0.21999999999999997</v>
      </c>
      <c r="I329" s="3">
        <f t="shared" si="106"/>
        <v>134</v>
      </c>
      <c r="J329" s="59">
        <f t="shared" si="110"/>
        <v>-0.56999999999999995</v>
      </c>
      <c r="K329" s="83">
        <v>4952.7</v>
      </c>
      <c r="L329" s="120">
        <f t="shared" si="111"/>
        <v>12.1</v>
      </c>
      <c r="M329" s="59">
        <f t="shared" si="112"/>
        <v>-0.09</v>
      </c>
      <c r="N329" s="128">
        <v>5.9</v>
      </c>
      <c r="O329" s="60">
        <f t="shared" si="113"/>
        <v>69</v>
      </c>
      <c r="P329" s="59">
        <f t="shared" si="114"/>
        <v>-0.25</v>
      </c>
      <c r="Q329" s="65">
        <f t="shared" si="107"/>
        <v>-0.78999999999999992</v>
      </c>
      <c r="R329" s="65">
        <f t="shared" si="115"/>
        <v>-0.33999999999999997</v>
      </c>
      <c r="S329" s="26">
        <f t="shared" si="100"/>
        <v>2</v>
      </c>
      <c r="T329" s="26">
        <f t="shared" si="105"/>
        <v>20</v>
      </c>
      <c r="U329" s="23">
        <f t="shared" si="101"/>
        <v>0</v>
      </c>
      <c r="V329" s="19">
        <f t="shared" si="102"/>
        <v>0</v>
      </c>
      <c r="W329" s="23" t="str">
        <f t="shared" si="103"/>
        <v>ВВ</v>
      </c>
      <c r="X329" s="17">
        <f t="shared" si="104"/>
        <v>0</v>
      </c>
      <c r="Y329" s="1"/>
    </row>
    <row r="330" spans="2:25" ht="15" outlineLevel="2" x14ac:dyDescent="0.25">
      <c r="B330" s="2">
        <v>292</v>
      </c>
      <c r="C330" s="76" t="s">
        <v>334</v>
      </c>
      <c r="D330" s="5">
        <v>897.1</v>
      </c>
      <c r="E330" s="5">
        <v>799.09</v>
      </c>
      <c r="F330" s="13">
        <v>660.01</v>
      </c>
      <c r="G330" s="10">
        <f t="shared" si="108"/>
        <v>0.89</v>
      </c>
      <c r="H330" s="59">
        <f t="shared" si="109"/>
        <v>-0.10999999999999999</v>
      </c>
      <c r="I330" s="3">
        <f t="shared" si="106"/>
        <v>151</v>
      </c>
      <c r="J330" s="59">
        <f t="shared" si="110"/>
        <v>-0.77</v>
      </c>
      <c r="K330" s="83">
        <v>6652.4</v>
      </c>
      <c r="L330" s="120">
        <f t="shared" si="111"/>
        <v>8.3000000000000007</v>
      </c>
      <c r="M330" s="59">
        <f t="shared" si="112"/>
        <v>0.25</v>
      </c>
      <c r="N330" s="128">
        <v>11.6</v>
      </c>
      <c r="O330" s="60">
        <f t="shared" si="113"/>
        <v>69</v>
      </c>
      <c r="P330" s="59">
        <f t="shared" si="114"/>
        <v>-0.25</v>
      </c>
      <c r="Q330" s="65">
        <f t="shared" si="107"/>
        <v>-0.88</v>
      </c>
      <c r="R330" s="65">
        <f t="shared" si="115"/>
        <v>0</v>
      </c>
      <c r="S330" s="26">
        <f t="shared" si="100"/>
        <v>2</v>
      </c>
      <c r="T330" s="26">
        <f t="shared" si="105"/>
        <v>10</v>
      </c>
      <c r="U330" s="23">
        <f t="shared" si="101"/>
        <v>0</v>
      </c>
      <c r="V330" s="19">
        <f t="shared" si="102"/>
        <v>0</v>
      </c>
      <c r="W330" s="23">
        <f t="shared" si="103"/>
        <v>0</v>
      </c>
      <c r="X330" s="17" t="str">
        <f t="shared" si="104"/>
        <v>ВА</v>
      </c>
      <c r="Y330" s="1"/>
    </row>
    <row r="331" spans="2:25" ht="15" outlineLevel="2" x14ac:dyDescent="0.25">
      <c r="B331" s="2">
        <v>293</v>
      </c>
      <c r="C331" s="76" t="s">
        <v>335</v>
      </c>
      <c r="D331" s="5">
        <v>241.37</v>
      </c>
      <c r="E331" s="5">
        <v>208.18</v>
      </c>
      <c r="F331" s="13">
        <v>191.19</v>
      </c>
      <c r="G331" s="10">
        <f t="shared" si="108"/>
        <v>0.86</v>
      </c>
      <c r="H331" s="59">
        <f t="shared" si="109"/>
        <v>-0.14000000000000001</v>
      </c>
      <c r="I331" s="3">
        <f t="shared" si="106"/>
        <v>168</v>
      </c>
      <c r="J331" s="59">
        <f t="shared" si="110"/>
        <v>-0.97</v>
      </c>
      <c r="K331" s="83">
        <v>2798.1</v>
      </c>
      <c r="L331" s="120">
        <f t="shared" si="111"/>
        <v>13.4</v>
      </c>
      <c r="M331" s="59">
        <f t="shared" si="112"/>
        <v>-0.21</v>
      </c>
      <c r="N331" s="128">
        <v>3.9</v>
      </c>
      <c r="O331" s="60">
        <f t="shared" si="113"/>
        <v>53</v>
      </c>
      <c r="P331" s="59">
        <f t="shared" si="114"/>
        <v>-0.42</v>
      </c>
      <c r="Q331" s="65">
        <f t="shared" si="107"/>
        <v>-1.1099999999999999</v>
      </c>
      <c r="R331" s="65">
        <f t="shared" si="115"/>
        <v>-0.63</v>
      </c>
      <c r="S331" s="26">
        <f t="shared" si="100"/>
        <v>2</v>
      </c>
      <c r="T331" s="26">
        <f t="shared" si="105"/>
        <v>20</v>
      </c>
      <c r="U331" s="23">
        <f t="shared" si="101"/>
        <v>0</v>
      </c>
      <c r="V331" s="19">
        <f t="shared" si="102"/>
        <v>0</v>
      </c>
      <c r="W331" s="23" t="str">
        <f t="shared" si="103"/>
        <v>ВВ</v>
      </c>
      <c r="X331" s="17">
        <f t="shared" si="104"/>
        <v>0</v>
      </c>
      <c r="Y331" s="1"/>
    </row>
    <row r="332" spans="2:25" ht="15" outlineLevel="2" x14ac:dyDescent="0.25">
      <c r="B332" s="2">
        <v>294</v>
      </c>
      <c r="C332" s="76" t="s">
        <v>336</v>
      </c>
      <c r="D332" s="5">
        <v>493.6</v>
      </c>
      <c r="E332" s="5">
        <v>459.91</v>
      </c>
      <c r="F332" s="13">
        <v>176.69</v>
      </c>
      <c r="G332" s="10">
        <f t="shared" si="108"/>
        <v>0.93</v>
      </c>
      <c r="H332" s="59">
        <f t="shared" si="109"/>
        <v>-6.9999999999999951E-2</v>
      </c>
      <c r="I332" s="3">
        <f t="shared" si="106"/>
        <v>70</v>
      </c>
      <c r="J332" s="59">
        <f t="shared" si="110"/>
        <v>0.18</v>
      </c>
      <c r="K332" s="83">
        <v>3062.7</v>
      </c>
      <c r="L332" s="120">
        <f t="shared" si="111"/>
        <v>6.7</v>
      </c>
      <c r="M332" s="59">
        <f t="shared" si="112"/>
        <v>0.4</v>
      </c>
      <c r="N332" s="128">
        <v>4</v>
      </c>
      <c r="O332" s="60">
        <f t="shared" si="113"/>
        <v>115</v>
      </c>
      <c r="P332" s="59">
        <f t="shared" si="114"/>
        <v>0.26</v>
      </c>
      <c r="Q332" s="65">
        <f t="shared" si="107"/>
        <v>0.11000000000000004</v>
      </c>
      <c r="R332" s="65">
        <f t="shared" si="115"/>
        <v>0.66</v>
      </c>
      <c r="S332" s="26">
        <f t="shared" si="100"/>
        <v>1</v>
      </c>
      <c r="T332" s="26">
        <f t="shared" si="105"/>
        <v>10</v>
      </c>
      <c r="U332" s="23">
        <f t="shared" si="101"/>
        <v>0</v>
      </c>
      <c r="V332" s="19" t="str">
        <f t="shared" si="102"/>
        <v>АА</v>
      </c>
      <c r="W332" s="23">
        <f t="shared" si="103"/>
        <v>0</v>
      </c>
      <c r="X332" s="17">
        <f t="shared" si="104"/>
        <v>0</v>
      </c>
      <c r="Y332" s="1"/>
    </row>
    <row r="333" spans="2:25" ht="15" outlineLevel="2" x14ac:dyDescent="0.25">
      <c r="B333" s="2">
        <v>295</v>
      </c>
      <c r="C333" s="76" t="s">
        <v>337</v>
      </c>
      <c r="D333" s="5">
        <v>207.43</v>
      </c>
      <c r="E333" s="5">
        <v>132.19999999999999</v>
      </c>
      <c r="F333" s="13">
        <v>337.24</v>
      </c>
      <c r="G333" s="10">
        <f t="shared" si="108"/>
        <v>0.64</v>
      </c>
      <c r="H333" s="59">
        <f t="shared" si="109"/>
        <v>-0.36</v>
      </c>
      <c r="I333" s="3">
        <f t="shared" si="106"/>
        <v>466</v>
      </c>
      <c r="J333" s="59">
        <f t="shared" si="110"/>
        <v>-4.4800000000000004</v>
      </c>
      <c r="K333" s="83">
        <v>2587.6</v>
      </c>
      <c r="L333" s="120">
        <f t="shared" si="111"/>
        <v>19.600000000000001</v>
      </c>
      <c r="M333" s="59">
        <f t="shared" si="112"/>
        <v>-0.77</v>
      </c>
      <c r="N333" s="128">
        <v>1.7</v>
      </c>
      <c r="O333" s="60">
        <f t="shared" si="113"/>
        <v>78</v>
      </c>
      <c r="P333" s="59">
        <f t="shared" si="114"/>
        <v>-0.15</v>
      </c>
      <c r="Q333" s="65">
        <f t="shared" si="107"/>
        <v>-4.8400000000000007</v>
      </c>
      <c r="R333" s="65">
        <f t="shared" si="115"/>
        <v>-0.92</v>
      </c>
      <c r="S333" s="26">
        <f t="shared" si="100"/>
        <v>2</v>
      </c>
      <c r="T333" s="26">
        <f t="shared" si="105"/>
        <v>20</v>
      </c>
      <c r="U333" s="23">
        <f t="shared" si="101"/>
        <v>0</v>
      </c>
      <c r="V333" s="19">
        <f t="shared" si="102"/>
        <v>0</v>
      </c>
      <c r="W333" s="23" t="str">
        <f t="shared" si="103"/>
        <v>ВВ</v>
      </c>
      <c r="X333" s="17">
        <f t="shared" si="104"/>
        <v>0</v>
      </c>
      <c r="Y333" s="1"/>
    </row>
    <row r="334" spans="2:25" ht="15" outlineLevel="2" x14ac:dyDescent="0.25">
      <c r="B334" s="2">
        <v>296</v>
      </c>
      <c r="C334" s="76" t="s">
        <v>338</v>
      </c>
      <c r="D334" s="5">
        <v>675.56</v>
      </c>
      <c r="E334" s="5">
        <v>565.77</v>
      </c>
      <c r="F334" s="13">
        <v>719.78</v>
      </c>
      <c r="G334" s="10">
        <f t="shared" si="108"/>
        <v>0.84</v>
      </c>
      <c r="H334" s="59">
        <f t="shared" si="109"/>
        <v>-0.16000000000000003</v>
      </c>
      <c r="I334" s="3">
        <f t="shared" si="106"/>
        <v>232</v>
      </c>
      <c r="J334" s="59">
        <f t="shared" si="110"/>
        <v>-1.73</v>
      </c>
      <c r="K334" s="83">
        <v>6167.4</v>
      </c>
      <c r="L334" s="120">
        <f t="shared" si="111"/>
        <v>10.9</v>
      </c>
      <c r="M334" s="59">
        <f t="shared" si="112"/>
        <v>0.02</v>
      </c>
      <c r="N334" s="128">
        <v>9</v>
      </c>
      <c r="O334" s="60">
        <f t="shared" si="113"/>
        <v>63</v>
      </c>
      <c r="P334" s="59">
        <f t="shared" si="114"/>
        <v>-0.31</v>
      </c>
      <c r="Q334" s="65">
        <f t="shared" si="107"/>
        <v>-1.8900000000000001</v>
      </c>
      <c r="R334" s="65">
        <f t="shared" si="115"/>
        <v>-0.28999999999999998</v>
      </c>
      <c r="S334" s="26">
        <f t="shared" si="100"/>
        <v>2</v>
      </c>
      <c r="T334" s="26">
        <f t="shared" si="105"/>
        <v>20</v>
      </c>
      <c r="U334" s="23">
        <f t="shared" si="101"/>
        <v>0</v>
      </c>
      <c r="V334" s="19">
        <f t="shared" si="102"/>
        <v>0</v>
      </c>
      <c r="W334" s="23" t="str">
        <f t="shared" si="103"/>
        <v>ВВ</v>
      </c>
      <c r="X334" s="17">
        <f t="shared" si="104"/>
        <v>0</v>
      </c>
      <c r="Y334" s="1"/>
    </row>
    <row r="335" spans="2:25" ht="15" outlineLevel="2" x14ac:dyDescent="0.25">
      <c r="B335" s="2">
        <v>297</v>
      </c>
      <c r="C335" s="76" t="s">
        <v>339</v>
      </c>
      <c r="D335" s="5">
        <v>188.09</v>
      </c>
      <c r="E335" s="5">
        <v>183.78</v>
      </c>
      <c r="F335" s="13">
        <v>174.31</v>
      </c>
      <c r="G335" s="10">
        <f t="shared" si="108"/>
        <v>0.98</v>
      </c>
      <c r="H335" s="59">
        <f t="shared" si="109"/>
        <v>-2.0000000000000018E-2</v>
      </c>
      <c r="I335" s="3">
        <f t="shared" si="106"/>
        <v>173</v>
      </c>
      <c r="J335" s="59">
        <f t="shared" si="110"/>
        <v>-1.03</v>
      </c>
      <c r="K335" s="83">
        <v>2394.9</v>
      </c>
      <c r="L335" s="120">
        <f t="shared" si="111"/>
        <v>13</v>
      </c>
      <c r="M335" s="59">
        <f t="shared" si="112"/>
        <v>-0.17</v>
      </c>
      <c r="N335" s="128">
        <v>2.9</v>
      </c>
      <c r="O335" s="60">
        <f t="shared" si="113"/>
        <v>63</v>
      </c>
      <c r="P335" s="59">
        <f t="shared" si="114"/>
        <v>-0.31</v>
      </c>
      <c r="Q335" s="65">
        <f t="shared" si="107"/>
        <v>-1.05</v>
      </c>
      <c r="R335" s="65">
        <f t="shared" si="115"/>
        <v>-0.48</v>
      </c>
      <c r="S335" s="26">
        <f t="shared" si="100"/>
        <v>2</v>
      </c>
      <c r="T335" s="26">
        <f t="shared" si="105"/>
        <v>20</v>
      </c>
      <c r="U335" s="23">
        <f t="shared" si="101"/>
        <v>0</v>
      </c>
      <c r="V335" s="19">
        <f t="shared" si="102"/>
        <v>0</v>
      </c>
      <c r="W335" s="23" t="str">
        <f t="shared" si="103"/>
        <v>ВВ</v>
      </c>
      <c r="X335" s="17">
        <f t="shared" si="104"/>
        <v>0</v>
      </c>
      <c r="Y335" s="1"/>
    </row>
    <row r="336" spans="2:25" ht="15" outlineLevel="2" x14ac:dyDescent="0.25">
      <c r="B336" s="2">
        <v>298</v>
      </c>
      <c r="C336" s="76" t="s">
        <v>340</v>
      </c>
      <c r="D336" s="5">
        <v>197.01</v>
      </c>
      <c r="E336" s="5">
        <v>135.41999999999999</v>
      </c>
      <c r="F336" s="13">
        <v>161.58000000000001</v>
      </c>
      <c r="G336" s="10">
        <f t="shared" si="108"/>
        <v>0.69</v>
      </c>
      <c r="H336" s="59">
        <f t="shared" si="109"/>
        <v>-0.31000000000000005</v>
      </c>
      <c r="I336" s="3">
        <f t="shared" si="106"/>
        <v>218</v>
      </c>
      <c r="J336" s="59">
        <f t="shared" si="110"/>
        <v>-1.56</v>
      </c>
      <c r="K336" s="83">
        <v>2639.6</v>
      </c>
      <c r="L336" s="120">
        <f t="shared" si="111"/>
        <v>19.5</v>
      </c>
      <c r="M336" s="59">
        <f t="shared" si="112"/>
        <v>-0.76</v>
      </c>
      <c r="N336" s="128">
        <v>3</v>
      </c>
      <c r="O336" s="60">
        <f t="shared" si="113"/>
        <v>45</v>
      </c>
      <c r="P336" s="59">
        <f t="shared" si="114"/>
        <v>-0.51</v>
      </c>
      <c r="Q336" s="65">
        <f t="shared" si="107"/>
        <v>-1.87</v>
      </c>
      <c r="R336" s="65">
        <f t="shared" si="115"/>
        <v>-1.27</v>
      </c>
      <c r="S336" s="26">
        <f t="shared" si="100"/>
        <v>2</v>
      </c>
      <c r="T336" s="26">
        <f t="shared" si="105"/>
        <v>20</v>
      </c>
      <c r="U336" s="23">
        <f t="shared" si="101"/>
        <v>0</v>
      </c>
      <c r="V336" s="19">
        <f t="shared" si="102"/>
        <v>0</v>
      </c>
      <c r="W336" s="23" t="str">
        <f t="shared" si="103"/>
        <v>ВВ</v>
      </c>
      <c r="X336" s="17">
        <f t="shared" si="104"/>
        <v>0</v>
      </c>
      <c r="Y336" s="1"/>
    </row>
    <row r="337" spans="2:26" ht="15" outlineLevel="2" x14ac:dyDescent="0.25">
      <c r="B337" s="2">
        <v>299</v>
      </c>
      <c r="C337" s="76" t="s">
        <v>341</v>
      </c>
      <c r="D337" s="5">
        <v>1021.6</v>
      </c>
      <c r="E337" s="5">
        <v>696.12</v>
      </c>
      <c r="F337" s="13">
        <v>1576.48</v>
      </c>
      <c r="G337" s="10">
        <f t="shared" si="108"/>
        <v>0.68</v>
      </c>
      <c r="H337" s="59">
        <f t="shared" si="109"/>
        <v>-0.31999999999999995</v>
      </c>
      <c r="I337" s="3">
        <f t="shared" si="106"/>
        <v>413</v>
      </c>
      <c r="J337" s="59">
        <f t="shared" si="110"/>
        <v>-3.85</v>
      </c>
      <c r="K337" s="83">
        <v>6729.6</v>
      </c>
      <c r="L337" s="120">
        <f t="shared" si="111"/>
        <v>9.6999999999999993</v>
      </c>
      <c r="M337" s="59">
        <f t="shared" si="112"/>
        <v>0.13</v>
      </c>
      <c r="N337" s="128">
        <v>10.8</v>
      </c>
      <c r="O337" s="60">
        <f t="shared" si="113"/>
        <v>64</v>
      </c>
      <c r="P337" s="59">
        <f t="shared" si="114"/>
        <v>-0.3</v>
      </c>
      <c r="Q337" s="65">
        <f t="shared" si="107"/>
        <v>-4.17</v>
      </c>
      <c r="R337" s="65">
        <f t="shared" si="115"/>
        <v>-0.16999999999999998</v>
      </c>
      <c r="S337" s="26">
        <f t="shared" si="100"/>
        <v>2</v>
      </c>
      <c r="T337" s="26">
        <f t="shared" si="105"/>
        <v>20</v>
      </c>
      <c r="U337" s="23">
        <f t="shared" si="101"/>
        <v>0</v>
      </c>
      <c r="V337" s="19">
        <f t="shared" si="102"/>
        <v>0</v>
      </c>
      <c r="W337" s="23" t="str">
        <f t="shared" si="103"/>
        <v>ВВ</v>
      </c>
      <c r="X337" s="17">
        <f t="shared" si="104"/>
        <v>0</v>
      </c>
      <c r="Y337" s="1"/>
    </row>
    <row r="338" spans="2:26" ht="15" outlineLevel="2" x14ac:dyDescent="0.25">
      <c r="B338" s="2">
        <v>300</v>
      </c>
      <c r="C338" s="76" t="s">
        <v>342</v>
      </c>
      <c r="D338" s="5">
        <v>563.13</v>
      </c>
      <c r="E338" s="5">
        <v>451.59</v>
      </c>
      <c r="F338" s="13">
        <v>344.54</v>
      </c>
      <c r="G338" s="10">
        <f t="shared" si="108"/>
        <v>0.8</v>
      </c>
      <c r="H338" s="59">
        <f t="shared" si="109"/>
        <v>-0.19999999999999996</v>
      </c>
      <c r="I338" s="3">
        <f t="shared" si="106"/>
        <v>139</v>
      </c>
      <c r="J338" s="59">
        <f t="shared" si="110"/>
        <v>-0.63</v>
      </c>
      <c r="K338" s="83">
        <v>4244.8</v>
      </c>
      <c r="L338" s="120">
        <f t="shared" si="111"/>
        <v>9.4</v>
      </c>
      <c r="M338" s="59">
        <f t="shared" si="112"/>
        <v>0.15</v>
      </c>
      <c r="N338" s="128">
        <v>5.9</v>
      </c>
      <c r="O338" s="60">
        <f t="shared" si="113"/>
        <v>77</v>
      </c>
      <c r="P338" s="59">
        <f t="shared" si="114"/>
        <v>-0.16</v>
      </c>
      <c r="Q338" s="65">
        <f t="shared" si="107"/>
        <v>-0.83</v>
      </c>
      <c r="R338" s="65">
        <f t="shared" si="115"/>
        <v>-1.0000000000000009E-2</v>
      </c>
      <c r="S338" s="26">
        <f t="shared" si="100"/>
        <v>2</v>
      </c>
      <c r="T338" s="26">
        <f t="shared" si="105"/>
        <v>20</v>
      </c>
      <c r="U338" s="23">
        <f t="shared" si="101"/>
        <v>0</v>
      </c>
      <c r="V338" s="19">
        <f t="shared" si="102"/>
        <v>0</v>
      </c>
      <c r="W338" s="23" t="str">
        <f t="shared" si="103"/>
        <v>ВВ</v>
      </c>
      <c r="X338" s="17">
        <f t="shared" si="104"/>
        <v>0</v>
      </c>
      <c r="Y338" s="1"/>
    </row>
    <row r="339" spans="2:26" ht="15" outlineLevel="2" x14ac:dyDescent="0.25">
      <c r="B339" s="2">
        <v>301</v>
      </c>
      <c r="C339" s="76" t="s">
        <v>343</v>
      </c>
      <c r="D339" s="5">
        <v>1086.6600000000001</v>
      </c>
      <c r="E339" s="5">
        <v>1008.85</v>
      </c>
      <c r="F339" s="13">
        <v>480.8</v>
      </c>
      <c r="G339" s="10">
        <f t="shared" si="108"/>
        <v>0.93</v>
      </c>
      <c r="H339" s="59">
        <f t="shared" si="109"/>
        <v>-6.9999999999999951E-2</v>
      </c>
      <c r="I339" s="3">
        <f t="shared" si="106"/>
        <v>87</v>
      </c>
      <c r="J339" s="59">
        <f t="shared" si="110"/>
        <v>-0.02</v>
      </c>
      <c r="K339" s="83">
        <v>7148</v>
      </c>
      <c r="L339" s="120">
        <f t="shared" si="111"/>
        <v>7.1</v>
      </c>
      <c r="M339" s="59">
        <f t="shared" si="112"/>
        <v>0.36</v>
      </c>
      <c r="N339" s="128">
        <v>12.9</v>
      </c>
      <c r="O339" s="60">
        <f t="shared" si="113"/>
        <v>78</v>
      </c>
      <c r="P339" s="59">
        <f t="shared" si="114"/>
        <v>-0.15</v>
      </c>
      <c r="Q339" s="65">
        <f t="shared" si="107"/>
        <v>-8.9999999999999955E-2</v>
      </c>
      <c r="R339" s="65">
        <f t="shared" si="115"/>
        <v>0.21</v>
      </c>
      <c r="S339" s="26">
        <f t="shared" si="100"/>
        <v>2</v>
      </c>
      <c r="T339" s="26">
        <f t="shared" si="105"/>
        <v>10</v>
      </c>
      <c r="U339" s="23">
        <f t="shared" si="101"/>
        <v>0</v>
      </c>
      <c r="V339" s="19">
        <f t="shared" si="102"/>
        <v>0</v>
      </c>
      <c r="W339" s="23">
        <f t="shared" si="103"/>
        <v>0</v>
      </c>
      <c r="X339" s="17" t="str">
        <f t="shared" si="104"/>
        <v>ВА</v>
      </c>
      <c r="Y339" s="1"/>
    </row>
    <row r="340" spans="2:26" ht="15" outlineLevel="2" x14ac:dyDescent="0.25">
      <c r="B340" s="2">
        <v>302</v>
      </c>
      <c r="C340" s="76" t="s">
        <v>344</v>
      </c>
      <c r="D340" s="5">
        <v>717.55</v>
      </c>
      <c r="E340" s="5">
        <v>596.76</v>
      </c>
      <c r="F340" s="13">
        <v>1005.79</v>
      </c>
      <c r="G340" s="10">
        <f t="shared" si="108"/>
        <v>0.83</v>
      </c>
      <c r="H340" s="59">
        <f t="shared" si="109"/>
        <v>-0.17000000000000004</v>
      </c>
      <c r="I340" s="3">
        <f t="shared" si="106"/>
        <v>308</v>
      </c>
      <c r="J340" s="59">
        <f t="shared" si="110"/>
        <v>-2.62</v>
      </c>
      <c r="K340" s="83">
        <v>2975.1</v>
      </c>
      <c r="L340" s="120">
        <f t="shared" si="111"/>
        <v>5</v>
      </c>
      <c r="M340" s="59">
        <f t="shared" si="112"/>
        <v>0.55000000000000004</v>
      </c>
      <c r="N340" s="128">
        <v>2.9</v>
      </c>
      <c r="O340" s="60">
        <f t="shared" si="113"/>
        <v>206</v>
      </c>
      <c r="P340" s="59">
        <f t="shared" si="114"/>
        <v>1.25</v>
      </c>
      <c r="Q340" s="65">
        <f t="shared" si="107"/>
        <v>-2.79</v>
      </c>
      <c r="R340" s="65">
        <f t="shared" si="115"/>
        <v>1.8</v>
      </c>
      <c r="S340" s="26">
        <f t="shared" si="100"/>
        <v>2</v>
      </c>
      <c r="T340" s="26">
        <f t="shared" si="105"/>
        <v>10</v>
      </c>
      <c r="U340" s="23">
        <f t="shared" si="101"/>
        <v>0</v>
      </c>
      <c r="V340" s="19">
        <f t="shared" si="102"/>
        <v>0</v>
      </c>
      <c r="W340" s="23">
        <f t="shared" si="103"/>
        <v>0</v>
      </c>
      <c r="X340" s="17" t="str">
        <f t="shared" si="104"/>
        <v>ВА</v>
      </c>
      <c r="Y340" s="1"/>
    </row>
    <row r="341" spans="2:26" ht="15" outlineLevel="2" x14ac:dyDescent="0.25">
      <c r="B341" s="2">
        <v>303</v>
      </c>
      <c r="C341" s="76" t="s">
        <v>345</v>
      </c>
      <c r="D341" s="5">
        <v>210.33</v>
      </c>
      <c r="E341" s="5">
        <v>195.99</v>
      </c>
      <c r="F341" s="13">
        <v>96.34</v>
      </c>
      <c r="G341" s="10">
        <f t="shared" si="108"/>
        <v>0.93</v>
      </c>
      <c r="H341" s="59">
        <f t="shared" si="109"/>
        <v>-6.9999999999999951E-2</v>
      </c>
      <c r="I341" s="3">
        <f t="shared" si="106"/>
        <v>90</v>
      </c>
      <c r="J341" s="59">
        <f t="shared" si="110"/>
        <v>-0.06</v>
      </c>
      <c r="K341" s="83">
        <v>3646.5</v>
      </c>
      <c r="L341" s="120">
        <f t="shared" si="111"/>
        <v>18.600000000000001</v>
      </c>
      <c r="M341" s="59">
        <f t="shared" si="112"/>
        <v>-0.68</v>
      </c>
      <c r="N341" s="128">
        <v>4</v>
      </c>
      <c r="O341" s="60">
        <f t="shared" si="113"/>
        <v>49</v>
      </c>
      <c r="P341" s="59">
        <f t="shared" si="114"/>
        <v>-0.46</v>
      </c>
      <c r="Q341" s="65">
        <f t="shared" si="107"/>
        <v>-0.12999999999999995</v>
      </c>
      <c r="R341" s="65">
        <f t="shared" si="115"/>
        <v>-1.1400000000000001</v>
      </c>
      <c r="S341" s="26">
        <f t="shared" si="100"/>
        <v>2</v>
      </c>
      <c r="T341" s="26">
        <f t="shared" si="105"/>
        <v>20</v>
      </c>
      <c r="U341" s="23">
        <f t="shared" si="101"/>
        <v>0</v>
      </c>
      <c r="V341" s="19">
        <f t="shared" si="102"/>
        <v>0</v>
      </c>
      <c r="W341" s="23" t="str">
        <f t="shared" si="103"/>
        <v>ВВ</v>
      </c>
      <c r="X341" s="17">
        <f t="shared" si="104"/>
        <v>0</v>
      </c>
      <c r="Y341" s="1"/>
      <c r="Z341" s="181"/>
    </row>
    <row r="342" spans="2:26" ht="15" outlineLevel="2" x14ac:dyDescent="0.25">
      <c r="B342" s="2">
        <v>304</v>
      </c>
      <c r="C342" s="76" t="s">
        <v>346</v>
      </c>
      <c r="D342" s="5">
        <v>254</v>
      </c>
      <c r="E342" s="5">
        <v>183.38</v>
      </c>
      <c r="F342" s="13">
        <v>205.62</v>
      </c>
      <c r="G342" s="10">
        <f t="shared" si="108"/>
        <v>0.72</v>
      </c>
      <c r="H342" s="59">
        <f t="shared" si="109"/>
        <v>-0.28000000000000003</v>
      </c>
      <c r="I342" s="3">
        <f t="shared" si="106"/>
        <v>205</v>
      </c>
      <c r="J342" s="59">
        <f t="shared" si="110"/>
        <v>-1.41</v>
      </c>
      <c r="K342" s="83">
        <v>3098.4</v>
      </c>
      <c r="L342" s="120">
        <f t="shared" si="111"/>
        <v>16.899999999999999</v>
      </c>
      <c r="M342" s="59">
        <f t="shared" si="112"/>
        <v>-0.52</v>
      </c>
      <c r="N342" s="128">
        <v>2</v>
      </c>
      <c r="O342" s="60">
        <f t="shared" si="113"/>
        <v>92</v>
      </c>
      <c r="P342" s="59">
        <f t="shared" si="114"/>
        <v>0.01</v>
      </c>
      <c r="Q342" s="65">
        <f t="shared" si="107"/>
        <v>-1.69</v>
      </c>
      <c r="R342" s="65">
        <f t="shared" si="115"/>
        <v>-0.51</v>
      </c>
      <c r="S342" s="26">
        <f t="shared" si="100"/>
        <v>2</v>
      </c>
      <c r="T342" s="26">
        <f t="shared" si="105"/>
        <v>20</v>
      </c>
      <c r="U342" s="23">
        <f t="shared" si="101"/>
        <v>0</v>
      </c>
      <c r="V342" s="19">
        <f t="shared" si="102"/>
        <v>0</v>
      </c>
      <c r="W342" s="23" t="str">
        <f t="shared" si="103"/>
        <v>ВВ</v>
      </c>
      <c r="X342" s="17">
        <f t="shared" si="104"/>
        <v>0</v>
      </c>
      <c r="Y342" s="1"/>
    </row>
    <row r="343" spans="2:26" ht="15" outlineLevel="2" x14ac:dyDescent="0.25">
      <c r="B343" s="2">
        <v>305</v>
      </c>
      <c r="C343" s="76" t="s">
        <v>347</v>
      </c>
      <c r="D343" s="5">
        <v>178.65</v>
      </c>
      <c r="E343" s="5">
        <v>99</v>
      </c>
      <c r="F343" s="13">
        <v>250.64</v>
      </c>
      <c r="G343" s="10">
        <f t="shared" si="108"/>
        <v>0.55000000000000004</v>
      </c>
      <c r="H343" s="59">
        <f t="shared" si="109"/>
        <v>-0.44999999999999996</v>
      </c>
      <c r="I343" s="3">
        <f t="shared" si="106"/>
        <v>462</v>
      </c>
      <c r="J343" s="59">
        <f t="shared" si="110"/>
        <v>-4.43</v>
      </c>
      <c r="K343" s="83">
        <v>2915.5</v>
      </c>
      <c r="L343" s="120">
        <f t="shared" si="111"/>
        <v>29.4</v>
      </c>
      <c r="M343" s="59">
        <f t="shared" si="112"/>
        <v>-1.65</v>
      </c>
      <c r="N343" s="128">
        <v>3</v>
      </c>
      <c r="O343" s="60">
        <f t="shared" si="113"/>
        <v>33</v>
      </c>
      <c r="P343" s="59">
        <f t="shared" si="114"/>
        <v>-0.64</v>
      </c>
      <c r="Q343" s="65">
        <f t="shared" si="107"/>
        <v>-4.88</v>
      </c>
      <c r="R343" s="65">
        <f t="shared" si="115"/>
        <v>-2.29</v>
      </c>
      <c r="S343" s="26">
        <f t="shared" si="100"/>
        <v>2</v>
      </c>
      <c r="T343" s="26">
        <f t="shared" si="105"/>
        <v>20</v>
      </c>
      <c r="U343" s="23">
        <f t="shared" si="101"/>
        <v>0</v>
      </c>
      <c r="V343" s="19">
        <f t="shared" si="102"/>
        <v>0</v>
      </c>
      <c r="W343" s="23" t="str">
        <f t="shared" si="103"/>
        <v>ВВ</v>
      </c>
      <c r="X343" s="17">
        <f t="shared" si="104"/>
        <v>0</v>
      </c>
      <c r="Y343" s="1"/>
    </row>
    <row r="344" spans="2:26" ht="15" outlineLevel="2" x14ac:dyDescent="0.25">
      <c r="B344" s="2">
        <v>306</v>
      </c>
      <c r="C344" s="76" t="s">
        <v>348</v>
      </c>
      <c r="D344" s="5">
        <v>136.52000000000001</v>
      </c>
      <c r="E344" s="5">
        <v>108.26</v>
      </c>
      <c r="F344" s="13">
        <v>110.26</v>
      </c>
      <c r="G344" s="10">
        <f t="shared" si="108"/>
        <v>0.79</v>
      </c>
      <c r="H344" s="59">
        <f t="shared" si="109"/>
        <v>-0.20999999999999996</v>
      </c>
      <c r="I344" s="3">
        <f t="shared" si="106"/>
        <v>186</v>
      </c>
      <c r="J344" s="59">
        <f t="shared" si="110"/>
        <v>-1.19</v>
      </c>
      <c r="K344" s="83">
        <v>2932.6</v>
      </c>
      <c r="L344" s="120">
        <f t="shared" si="111"/>
        <v>27.1</v>
      </c>
      <c r="M344" s="59">
        <f t="shared" si="112"/>
        <v>-1.44</v>
      </c>
      <c r="N344" s="128">
        <v>3</v>
      </c>
      <c r="O344" s="60">
        <f t="shared" si="113"/>
        <v>36</v>
      </c>
      <c r="P344" s="59">
        <f t="shared" si="114"/>
        <v>-0.61</v>
      </c>
      <c r="Q344" s="65">
        <f t="shared" si="107"/>
        <v>-1.4</v>
      </c>
      <c r="R344" s="65">
        <f t="shared" si="115"/>
        <v>-2.0499999999999998</v>
      </c>
      <c r="S344" s="26">
        <f t="shared" si="100"/>
        <v>2</v>
      </c>
      <c r="T344" s="26">
        <f t="shared" si="105"/>
        <v>20</v>
      </c>
      <c r="U344" s="23">
        <f t="shared" si="101"/>
        <v>0</v>
      </c>
      <c r="V344" s="19">
        <f t="shared" si="102"/>
        <v>0</v>
      </c>
      <c r="W344" s="23" t="str">
        <f t="shared" si="103"/>
        <v>ВВ</v>
      </c>
      <c r="X344" s="17">
        <f t="shared" si="104"/>
        <v>0</v>
      </c>
      <c r="Y344" s="1"/>
    </row>
    <row r="345" spans="2:26" ht="15" outlineLevel="2" x14ac:dyDescent="0.25">
      <c r="B345" s="2">
        <v>307</v>
      </c>
      <c r="C345" s="76" t="s">
        <v>349</v>
      </c>
      <c r="D345" s="5">
        <v>145.88999999999999</v>
      </c>
      <c r="E345" s="5">
        <v>124.23</v>
      </c>
      <c r="F345" s="13">
        <v>76.66</v>
      </c>
      <c r="G345" s="10">
        <f t="shared" si="108"/>
        <v>0.85</v>
      </c>
      <c r="H345" s="59">
        <f t="shared" si="109"/>
        <v>-0.15000000000000002</v>
      </c>
      <c r="I345" s="3">
        <f t="shared" si="106"/>
        <v>113</v>
      </c>
      <c r="J345" s="59">
        <f t="shared" si="110"/>
        <v>-0.33</v>
      </c>
      <c r="K345" s="83">
        <v>2468</v>
      </c>
      <c r="L345" s="120">
        <f t="shared" si="111"/>
        <v>19.899999999999999</v>
      </c>
      <c r="M345" s="59">
        <f t="shared" si="112"/>
        <v>-0.79</v>
      </c>
      <c r="N345" s="128">
        <v>1</v>
      </c>
      <c r="O345" s="60">
        <f t="shared" si="113"/>
        <v>124</v>
      </c>
      <c r="P345" s="59">
        <f t="shared" si="114"/>
        <v>0.36</v>
      </c>
      <c r="Q345" s="65">
        <f t="shared" si="107"/>
        <v>-0.48000000000000004</v>
      </c>
      <c r="R345" s="65">
        <f t="shared" si="115"/>
        <v>-0.43000000000000005</v>
      </c>
      <c r="S345" s="26">
        <f t="shared" si="100"/>
        <v>2</v>
      </c>
      <c r="T345" s="26">
        <f t="shared" si="105"/>
        <v>20</v>
      </c>
      <c r="U345" s="23">
        <f t="shared" si="101"/>
        <v>0</v>
      </c>
      <c r="V345" s="19">
        <f t="shared" si="102"/>
        <v>0</v>
      </c>
      <c r="W345" s="23" t="str">
        <f t="shared" si="103"/>
        <v>ВВ</v>
      </c>
      <c r="X345" s="17">
        <f t="shared" si="104"/>
        <v>0</v>
      </c>
      <c r="Y345" s="1"/>
    </row>
    <row r="346" spans="2:26" ht="15" outlineLevel="2" x14ac:dyDescent="0.25">
      <c r="B346" s="2">
        <v>308</v>
      </c>
      <c r="C346" s="76" t="s">
        <v>350</v>
      </c>
      <c r="D346" s="5">
        <v>243.85</v>
      </c>
      <c r="E346" s="5">
        <v>209.49</v>
      </c>
      <c r="F346" s="13">
        <v>174.35</v>
      </c>
      <c r="G346" s="10">
        <f t="shared" si="108"/>
        <v>0.86</v>
      </c>
      <c r="H346" s="59">
        <f t="shared" si="109"/>
        <v>-0.14000000000000001</v>
      </c>
      <c r="I346" s="3">
        <f t="shared" si="106"/>
        <v>152</v>
      </c>
      <c r="J346" s="59">
        <f t="shared" si="110"/>
        <v>-0.79</v>
      </c>
      <c r="K346" s="83">
        <v>3422.5</v>
      </c>
      <c r="L346" s="120">
        <f t="shared" si="111"/>
        <v>16.3</v>
      </c>
      <c r="M346" s="59">
        <f t="shared" si="112"/>
        <v>-0.47</v>
      </c>
      <c r="N346" s="128">
        <v>4</v>
      </c>
      <c r="O346" s="60">
        <f t="shared" si="113"/>
        <v>52</v>
      </c>
      <c r="P346" s="59">
        <f t="shared" si="114"/>
        <v>-0.43</v>
      </c>
      <c r="Q346" s="65">
        <f t="shared" si="107"/>
        <v>-0.93</v>
      </c>
      <c r="R346" s="65">
        <f t="shared" si="115"/>
        <v>-0.89999999999999991</v>
      </c>
      <c r="S346" s="26">
        <f t="shared" si="100"/>
        <v>2</v>
      </c>
      <c r="T346" s="26">
        <f t="shared" si="105"/>
        <v>20</v>
      </c>
      <c r="U346" s="23">
        <f t="shared" si="101"/>
        <v>0</v>
      </c>
      <c r="V346" s="19">
        <f t="shared" si="102"/>
        <v>0</v>
      </c>
      <c r="W346" s="23" t="str">
        <f t="shared" si="103"/>
        <v>ВВ</v>
      </c>
      <c r="X346" s="17">
        <f t="shared" si="104"/>
        <v>0</v>
      </c>
      <c r="Y346" s="1"/>
    </row>
    <row r="347" spans="2:26" ht="15" outlineLevel="2" x14ac:dyDescent="0.25">
      <c r="B347" s="2">
        <v>309</v>
      </c>
      <c r="C347" s="76" t="s">
        <v>351</v>
      </c>
      <c r="D347" s="5">
        <v>991.81</v>
      </c>
      <c r="E347" s="5">
        <v>948.32</v>
      </c>
      <c r="F347" s="13">
        <v>281.49</v>
      </c>
      <c r="G347" s="10">
        <f t="shared" si="108"/>
        <v>0.96</v>
      </c>
      <c r="H347" s="59">
        <f t="shared" si="109"/>
        <v>-4.0000000000000036E-2</v>
      </c>
      <c r="I347" s="3">
        <f t="shared" si="106"/>
        <v>54</v>
      </c>
      <c r="J347" s="59">
        <f t="shared" si="110"/>
        <v>0.37</v>
      </c>
      <c r="K347" s="83">
        <v>6339.9</v>
      </c>
      <c r="L347" s="120">
        <f t="shared" si="111"/>
        <v>6.7</v>
      </c>
      <c r="M347" s="59">
        <f t="shared" si="112"/>
        <v>0.4</v>
      </c>
      <c r="N347" s="128">
        <v>8.9</v>
      </c>
      <c r="O347" s="60">
        <f t="shared" si="113"/>
        <v>107</v>
      </c>
      <c r="P347" s="59">
        <f t="shared" si="114"/>
        <v>0.17</v>
      </c>
      <c r="Q347" s="65">
        <f t="shared" si="107"/>
        <v>0.32999999999999996</v>
      </c>
      <c r="R347" s="65">
        <f t="shared" si="115"/>
        <v>0.57000000000000006</v>
      </c>
      <c r="S347" s="26">
        <f t="shared" ref="S347:S410" si="116">IF(Q347&gt;=$Q$38,1,2)</f>
        <v>1</v>
      </c>
      <c r="T347" s="26">
        <f t="shared" si="105"/>
        <v>10</v>
      </c>
      <c r="U347" s="23">
        <f t="shared" ref="U347:U410" si="117">IF(S347+T347=21,$U$8,0)</f>
        <v>0</v>
      </c>
      <c r="V347" s="19" t="str">
        <f t="shared" ref="V347:V410" si="118">IF(S347+T347=11,$V$8,0)</f>
        <v>АА</v>
      </c>
      <c r="W347" s="23">
        <f t="shared" ref="W347:W410" si="119">IF(S347+T347=22,$W$8,0)</f>
        <v>0</v>
      </c>
      <c r="X347" s="17">
        <f t="shared" ref="X347:X410" si="120">IF(S347+T347=12,$X$8,0)</f>
        <v>0</v>
      </c>
      <c r="Y347" s="1"/>
    </row>
    <row r="348" spans="2:26" ht="15" outlineLevel="2" x14ac:dyDescent="0.25">
      <c r="B348" s="2">
        <v>310</v>
      </c>
      <c r="C348" s="76" t="s">
        <v>352</v>
      </c>
      <c r="D348" s="5">
        <v>143.4</v>
      </c>
      <c r="E348" s="5">
        <v>129.5</v>
      </c>
      <c r="F348" s="13">
        <v>72.89</v>
      </c>
      <c r="G348" s="10">
        <f t="shared" si="108"/>
        <v>0.9</v>
      </c>
      <c r="H348" s="59">
        <f t="shared" si="109"/>
        <v>-9.9999999999999978E-2</v>
      </c>
      <c r="I348" s="3">
        <f t="shared" si="106"/>
        <v>103</v>
      </c>
      <c r="J348" s="59">
        <f t="shared" si="110"/>
        <v>-0.21</v>
      </c>
      <c r="K348" s="83">
        <v>2928</v>
      </c>
      <c r="L348" s="120">
        <f t="shared" si="111"/>
        <v>22.6</v>
      </c>
      <c r="M348" s="59">
        <f t="shared" si="112"/>
        <v>-1.04</v>
      </c>
      <c r="N348" s="128">
        <v>2</v>
      </c>
      <c r="O348" s="60">
        <f t="shared" si="113"/>
        <v>65</v>
      </c>
      <c r="P348" s="59">
        <f t="shared" si="114"/>
        <v>-0.28999999999999998</v>
      </c>
      <c r="Q348" s="65">
        <f t="shared" si="107"/>
        <v>-0.30999999999999994</v>
      </c>
      <c r="R348" s="65">
        <f t="shared" si="115"/>
        <v>-1.33</v>
      </c>
      <c r="S348" s="26">
        <f t="shared" si="116"/>
        <v>2</v>
      </c>
      <c r="T348" s="26">
        <f t="shared" ref="T348:T411" si="121">IF(R348&gt;=$R$38,10,20)</f>
        <v>20</v>
      </c>
      <c r="U348" s="23">
        <f t="shared" si="117"/>
        <v>0</v>
      </c>
      <c r="V348" s="19">
        <f t="shared" si="118"/>
        <v>0</v>
      </c>
      <c r="W348" s="23" t="str">
        <f t="shared" si="119"/>
        <v>ВВ</v>
      </c>
      <c r="X348" s="17">
        <f t="shared" si="120"/>
        <v>0</v>
      </c>
      <c r="Y348" s="1"/>
    </row>
    <row r="349" spans="2:26" ht="15" outlineLevel="2" x14ac:dyDescent="0.25">
      <c r="B349" s="2">
        <v>311</v>
      </c>
      <c r="C349" s="76" t="s">
        <v>353</v>
      </c>
      <c r="D349" s="5">
        <v>180.62</v>
      </c>
      <c r="E349" s="5">
        <v>114.07</v>
      </c>
      <c r="F349" s="13">
        <v>105.55</v>
      </c>
      <c r="G349" s="10">
        <f t="shared" si="108"/>
        <v>0.63</v>
      </c>
      <c r="H349" s="59">
        <f t="shared" si="109"/>
        <v>-0.37</v>
      </c>
      <c r="I349" s="3">
        <f t="shared" si="106"/>
        <v>169</v>
      </c>
      <c r="J349" s="59">
        <f t="shared" si="110"/>
        <v>-0.99</v>
      </c>
      <c r="K349" s="83">
        <v>3365.4</v>
      </c>
      <c r="L349" s="120">
        <f t="shared" si="111"/>
        <v>29.5</v>
      </c>
      <c r="M349" s="59">
        <f t="shared" si="112"/>
        <v>-1.66</v>
      </c>
      <c r="N349" s="128">
        <v>4</v>
      </c>
      <c r="O349" s="60">
        <f t="shared" si="113"/>
        <v>29</v>
      </c>
      <c r="P349" s="59">
        <f t="shared" si="114"/>
        <v>-0.68</v>
      </c>
      <c r="Q349" s="65">
        <f t="shared" si="107"/>
        <v>-1.3599999999999999</v>
      </c>
      <c r="R349" s="65">
        <f t="shared" si="115"/>
        <v>-2.34</v>
      </c>
      <c r="S349" s="26">
        <f t="shared" si="116"/>
        <v>2</v>
      </c>
      <c r="T349" s="26">
        <f t="shared" si="121"/>
        <v>20</v>
      </c>
      <c r="U349" s="23">
        <f t="shared" si="117"/>
        <v>0</v>
      </c>
      <c r="V349" s="19">
        <f t="shared" si="118"/>
        <v>0</v>
      </c>
      <c r="W349" s="23" t="str">
        <f t="shared" si="119"/>
        <v>ВВ</v>
      </c>
      <c r="X349" s="17">
        <f t="shared" si="120"/>
        <v>0</v>
      </c>
      <c r="Y349" s="1"/>
    </row>
    <row r="350" spans="2:26" ht="15" outlineLevel="2" x14ac:dyDescent="0.25">
      <c r="B350" s="2">
        <v>312</v>
      </c>
      <c r="C350" s="76" t="s">
        <v>354</v>
      </c>
      <c r="D350" s="5">
        <v>122.64</v>
      </c>
      <c r="E350" s="5">
        <v>104.92</v>
      </c>
      <c r="F350" s="13">
        <v>70.72</v>
      </c>
      <c r="G350" s="10">
        <f t="shared" si="108"/>
        <v>0.86</v>
      </c>
      <c r="H350" s="59">
        <f t="shared" si="109"/>
        <v>-0.14000000000000001</v>
      </c>
      <c r="I350" s="3">
        <f t="shared" si="106"/>
        <v>123</v>
      </c>
      <c r="J350" s="59">
        <f t="shared" si="110"/>
        <v>-0.45</v>
      </c>
      <c r="K350" s="83">
        <v>2624.6</v>
      </c>
      <c r="L350" s="120">
        <f t="shared" si="111"/>
        <v>25</v>
      </c>
      <c r="M350" s="59">
        <f t="shared" si="112"/>
        <v>-1.25</v>
      </c>
      <c r="N350" s="128">
        <v>1</v>
      </c>
      <c r="O350" s="60">
        <f t="shared" si="113"/>
        <v>105</v>
      </c>
      <c r="P350" s="59">
        <f t="shared" si="114"/>
        <v>0.15</v>
      </c>
      <c r="Q350" s="65">
        <f t="shared" si="107"/>
        <v>-0.59000000000000008</v>
      </c>
      <c r="R350" s="65">
        <f t="shared" si="115"/>
        <v>-1.1000000000000001</v>
      </c>
      <c r="S350" s="26">
        <f t="shared" si="116"/>
        <v>2</v>
      </c>
      <c r="T350" s="26">
        <f t="shared" si="121"/>
        <v>20</v>
      </c>
      <c r="U350" s="23">
        <f t="shared" si="117"/>
        <v>0</v>
      </c>
      <c r="V350" s="19">
        <f t="shared" si="118"/>
        <v>0</v>
      </c>
      <c r="W350" s="23" t="str">
        <f t="shared" si="119"/>
        <v>ВВ</v>
      </c>
      <c r="X350" s="17">
        <f t="shared" si="120"/>
        <v>0</v>
      </c>
      <c r="Y350" s="1"/>
    </row>
    <row r="351" spans="2:26" ht="15" outlineLevel="2" x14ac:dyDescent="0.25">
      <c r="B351" s="2">
        <v>313</v>
      </c>
      <c r="C351" s="76" t="s">
        <v>355</v>
      </c>
      <c r="D351" s="5">
        <v>396.12</v>
      </c>
      <c r="E351" s="5">
        <v>367.78</v>
      </c>
      <c r="F351" s="13">
        <v>225.34</v>
      </c>
      <c r="G351" s="10">
        <f t="shared" si="108"/>
        <v>0.93</v>
      </c>
      <c r="H351" s="59">
        <f t="shared" si="109"/>
        <v>-6.9999999999999951E-2</v>
      </c>
      <c r="I351" s="3">
        <f t="shared" si="106"/>
        <v>112</v>
      </c>
      <c r="J351" s="59">
        <f t="shared" si="110"/>
        <v>-0.32</v>
      </c>
      <c r="K351" s="83">
        <v>3263.7</v>
      </c>
      <c r="L351" s="120">
        <f t="shared" si="111"/>
        <v>8.9</v>
      </c>
      <c r="M351" s="59">
        <f t="shared" si="112"/>
        <v>0.2</v>
      </c>
      <c r="N351" s="128">
        <v>4.7</v>
      </c>
      <c r="O351" s="60">
        <f t="shared" si="113"/>
        <v>78</v>
      </c>
      <c r="P351" s="59">
        <f t="shared" si="114"/>
        <v>-0.15</v>
      </c>
      <c r="Q351" s="65">
        <f t="shared" si="107"/>
        <v>-0.38999999999999996</v>
      </c>
      <c r="R351" s="65">
        <f t="shared" si="115"/>
        <v>5.0000000000000017E-2</v>
      </c>
      <c r="S351" s="26">
        <f t="shared" si="116"/>
        <v>2</v>
      </c>
      <c r="T351" s="26">
        <f t="shared" si="121"/>
        <v>10</v>
      </c>
      <c r="U351" s="23">
        <f t="shared" si="117"/>
        <v>0</v>
      </c>
      <c r="V351" s="19">
        <f t="shared" si="118"/>
        <v>0</v>
      </c>
      <c r="W351" s="23">
        <f t="shared" si="119"/>
        <v>0</v>
      </c>
      <c r="X351" s="17" t="str">
        <f t="shared" si="120"/>
        <v>ВА</v>
      </c>
      <c r="Y351" s="1"/>
    </row>
    <row r="352" spans="2:26" ht="15" outlineLevel="2" x14ac:dyDescent="0.25">
      <c r="B352" s="2">
        <v>314</v>
      </c>
      <c r="C352" s="76" t="s">
        <v>356</v>
      </c>
      <c r="D352" s="5">
        <v>1081.6600000000001</v>
      </c>
      <c r="E352" s="5">
        <v>994.48</v>
      </c>
      <c r="F352" s="13">
        <v>839.18</v>
      </c>
      <c r="G352" s="10">
        <f t="shared" si="108"/>
        <v>0.92</v>
      </c>
      <c r="H352" s="59">
        <f t="shared" si="109"/>
        <v>-7.999999999999996E-2</v>
      </c>
      <c r="I352" s="3">
        <f t="shared" si="106"/>
        <v>154</v>
      </c>
      <c r="J352" s="59">
        <f t="shared" si="110"/>
        <v>-0.81</v>
      </c>
      <c r="K352" s="83">
        <v>6206.5</v>
      </c>
      <c r="L352" s="120">
        <f t="shared" si="111"/>
        <v>6.2</v>
      </c>
      <c r="M352" s="59">
        <f t="shared" si="112"/>
        <v>0.44</v>
      </c>
      <c r="N352" s="128">
        <v>10.9</v>
      </c>
      <c r="O352" s="60">
        <f t="shared" si="113"/>
        <v>91</v>
      </c>
      <c r="P352" s="59">
        <f t="shared" si="114"/>
        <v>-0.01</v>
      </c>
      <c r="Q352" s="65">
        <f t="shared" si="107"/>
        <v>-0.89</v>
      </c>
      <c r="R352" s="65">
        <f t="shared" si="115"/>
        <v>0.43</v>
      </c>
      <c r="S352" s="26">
        <f t="shared" si="116"/>
        <v>2</v>
      </c>
      <c r="T352" s="26">
        <f t="shared" si="121"/>
        <v>10</v>
      </c>
      <c r="U352" s="23">
        <f t="shared" si="117"/>
        <v>0</v>
      </c>
      <c r="V352" s="19">
        <f t="shared" si="118"/>
        <v>0</v>
      </c>
      <c r="W352" s="23">
        <f t="shared" si="119"/>
        <v>0</v>
      </c>
      <c r="X352" s="17" t="str">
        <f t="shared" si="120"/>
        <v>ВА</v>
      </c>
      <c r="Y352" s="1"/>
    </row>
    <row r="353" spans="2:26" ht="15" outlineLevel="2" x14ac:dyDescent="0.25">
      <c r="B353" s="2">
        <v>315</v>
      </c>
      <c r="C353" s="76" t="s">
        <v>357</v>
      </c>
      <c r="D353" s="5">
        <v>184.92</v>
      </c>
      <c r="E353" s="5">
        <v>178.2</v>
      </c>
      <c r="F353" s="13">
        <v>89.73</v>
      </c>
      <c r="G353" s="10">
        <f t="shared" si="108"/>
        <v>0.96</v>
      </c>
      <c r="H353" s="59">
        <f t="shared" si="109"/>
        <v>-4.0000000000000036E-2</v>
      </c>
      <c r="I353" s="3">
        <f t="shared" si="106"/>
        <v>92</v>
      </c>
      <c r="J353" s="59">
        <f t="shared" si="110"/>
        <v>-0.08</v>
      </c>
      <c r="K353" s="83">
        <v>2824.9</v>
      </c>
      <c r="L353" s="120">
        <f t="shared" si="111"/>
        <v>15.9</v>
      </c>
      <c r="M353" s="59">
        <f t="shared" si="112"/>
        <v>-0.43</v>
      </c>
      <c r="N353" s="128">
        <v>2.9</v>
      </c>
      <c r="O353" s="60">
        <f t="shared" si="113"/>
        <v>61</v>
      </c>
      <c r="P353" s="59">
        <f t="shared" si="114"/>
        <v>-0.33</v>
      </c>
      <c r="Q353" s="65">
        <f t="shared" si="107"/>
        <v>-0.12000000000000004</v>
      </c>
      <c r="R353" s="65">
        <f t="shared" si="115"/>
        <v>-0.76</v>
      </c>
      <c r="S353" s="26">
        <f t="shared" si="116"/>
        <v>2</v>
      </c>
      <c r="T353" s="26">
        <f t="shared" si="121"/>
        <v>20</v>
      </c>
      <c r="U353" s="23">
        <f t="shared" si="117"/>
        <v>0</v>
      </c>
      <c r="V353" s="19">
        <f t="shared" si="118"/>
        <v>0</v>
      </c>
      <c r="W353" s="23" t="str">
        <f t="shared" si="119"/>
        <v>ВВ</v>
      </c>
      <c r="X353" s="17">
        <f t="shared" si="120"/>
        <v>0</v>
      </c>
      <c r="Y353" s="1"/>
    </row>
    <row r="354" spans="2:26" ht="15" outlineLevel="2" x14ac:dyDescent="0.25">
      <c r="B354" s="2">
        <v>316</v>
      </c>
      <c r="C354" s="76" t="s">
        <v>358</v>
      </c>
      <c r="D354" s="5">
        <v>545.01</v>
      </c>
      <c r="E354" s="5">
        <v>573.74</v>
      </c>
      <c r="F354" s="13">
        <v>477.27</v>
      </c>
      <c r="G354" s="10">
        <f t="shared" si="108"/>
        <v>1.05</v>
      </c>
      <c r="H354" s="59">
        <f t="shared" si="109"/>
        <v>5.0000000000000044E-2</v>
      </c>
      <c r="I354" s="3">
        <f t="shared" si="106"/>
        <v>152</v>
      </c>
      <c r="J354" s="59">
        <f t="shared" si="110"/>
        <v>-0.79</v>
      </c>
      <c r="K354" s="83">
        <v>4624</v>
      </c>
      <c r="L354" s="120">
        <f t="shared" si="111"/>
        <v>8.1</v>
      </c>
      <c r="M354" s="59">
        <f t="shared" si="112"/>
        <v>0.27</v>
      </c>
      <c r="N354" s="128">
        <v>8</v>
      </c>
      <c r="O354" s="60">
        <f t="shared" si="113"/>
        <v>72</v>
      </c>
      <c r="P354" s="59">
        <f t="shared" si="114"/>
        <v>-0.21</v>
      </c>
      <c r="Q354" s="65">
        <f t="shared" si="107"/>
        <v>-0.74</v>
      </c>
      <c r="R354" s="65">
        <f t="shared" si="115"/>
        <v>6.0000000000000026E-2</v>
      </c>
      <c r="S354" s="26">
        <f t="shared" si="116"/>
        <v>2</v>
      </c>
      <c r="T354" s="26">
        <f t="shared" si="121"/>
        <v>10</v>
      </c>
      <c r="U354" s="23">
        <f t="shared" si="117"/>
        <v>0</v>
      </c>
      <c r="V354" s="19">
        <f t="shared" si="118"/>
        <v>0</v>
      </c>
      <c r="W354" s="23">
        <f t="shared" si="119"/>
        <v>0</v>
      </c>
      <c r="X354" s="17" t="str">
        <f t="shared" si="120"/>
        <v>ВА</v>
      </c>
      <c r="Y354" s="1"/>
    </row>
    <row r="355" spans="2:26" ht="15" outlineLevel="2" x14ac:dyDescent="0.25">
      <c r="B355" s="2">
        <v>317</v>
      </c>
      <c r="C355" s="76" t="s">
        <v>359</v>
      </c>
      <c r="D355" s="5">
        <v>163.26</v>
      </c>
      <c r="E355" s="5">
        <v>140.85</v>
      </c>
      <c r="F355" s="13">
        <v>81.41</v>
      </c>
      <c r="G355" s="10">
        <f t="shared" si="108"/>
        <v>0.86</v>
      </c>
      <c r="H355" s="59">
        <f t="shared" si="109"/>
        <v>-0.14000000000000001</v>
      </c>
      <c r="I355" s="3">
        <f t="shared" si="106"/>
        <v>105</v>
      </c>
      <c r="J355" s="59">
        <f t="shared" si="110"/>
        <v>-0.23</v>
      </c>
      <c r="K355" s="83">
        <v>3281</v>
      </c>
      <c r="L355" s="120">
        <f t="shared" si="111"/>
        <v>23.3</v>
      </c>
      <c r="M355" s="59">
        <f t="shared" si="112"/>
        <v>-1.1000000000000001</v>
      </c>
      <c r="N355" s="128">
        <v>3</v>
      </c>
      <c r="O355" s="60">
        <f t="shared" si="113"/>
        <v>47</v>
      </c>
      <c r="P355" s="59">
        <f t="shared" si="114"/>
        <v>-0.49</v>
      </c>
      <c r="Q355" s="65">
        <f t="shared" si="107"/>
        <v>-0.37</v>
      </c>
      <c r="R355" s="65">
        <f t="shared" si="115"/>
        <v>-1.59</v>
      </c>
      <c r="S355" s="26">
        <f t="shared" si="116"/>
        <v>2</v>
      </c>
      <c r="T355" s="26">
        <f t="shared" si="121"/>
        <v>20</v>
      </c>
      <c r="U355" s="23">
        <f t="shared" si="117"/>
        <v>0</v>
      </c>
      <c r="V355" s="19">
        <f t="shared" si="118"/>
        <v>0</v>
      </c>
      <c r="W355" s="23" t="str">
        <f t="shared" si="119"/>
        <v>ВВ</v>
      </c>
      <c r="X355" s="17">
        <f t="shared" si="120"/>
        <v>0</v>
      </c>
      <c r="Y355" s="1"/>
    </row>
    <row r="356" spans="2:26" ht="15" outlineLevel="2" x14ac:dyDescent="0.25">
      <c r="B356" s="2">
        <v>318</v>
      </c>
      <c r="C356" s="76" t="s">
        <v>360</v>
      </c>
      <c r="D356" s="5">
        <v>1067.32</v>
      </c>
      <c r="E356" s="5">
        <v>893.19</v>
      </c>
      <c r="F356" s="13">
        <v>936.12</v>
      </c>
      <c r="G356" s="10">
        <f t="shared" si="108"/>
        <v>0.84</v>
      </c>
      <c r="H356" s="59">
        <f t="shared" si="109"/>
        <v>-0.16000000000000003</v>
      </c>
      <c r="I356" s="3">
        <f t="shared" si="106"/>
        <v>191</v>
      </c>
      <c r="J356" s="59">
        <f t="shared" si="110"/>
        <v>-1.24</v>
      </c>
      <c r="K356" s="83">
        <v>5996.6</v>
      </c>
      <c r="L356" s="120">
        <f t="shared" si="111"/>
        <v>6.7</v>
      </c>
      <c r="M356" s="59">
        <f t="shared" si="112"/>
        <v>0.4</v>
      </c>
      <c r="N356" s="128">
        <v>9.9</v>
      </c>
      <c r="O356" s="60">
        <f t="shared" si="113"/>
        <v>90</v>
      </c>
      <c r="P356" s="59">
        <f t="shared" si="114"/>
        <v>-0.02</v>
      </c>
      <c r="Q356" s="65">
        <f t="shared" si="107"/>
        <v>-1.4</v>
      </c>
      <c r="R356" s="65">
        <f t="shared" si="115"/>
        <v>0.38</v>
      </c>
      <c r="S356" s="26">
        <f t="shared" si="116"/>
        <v>2</v>
      </c>
      <c r="T356" s="26">
        <f t="shared" si="121"/>
        <v>10</v>
      </c>
      <c r="U356" s="23">
        <f t="shared" si="117"/>
        <v>0</v>
      </c>
      <c r="V356" s="19">
        <f t="shared" si="118"/>
        <v>0</v>
      </c>
      <c r="W356" s="23">
        <f t="shared" si="119"/>
        <v>0</v>
      </c>
      <c r="X356" s="17" t="str">
        <f t="shared" si="120"/>
        <v>ВА</v>
      </c>
      <c r="Y356" s="1"/>
    </row>
    <row r="357" spans="2:26" ht="15" outlineLevel="2" x14ac:dyDescent="0.25">
      <c r="B357" s="2">
        <v>319</v>
      </c>
      <c r="C357" s="76" t="s">
        <v>361</v>
      </c>
      <c r="D357" s="5">
        <v>332.73</v>
      </c>
      <c r="E357" s="5">
        <v>277.2</v>
      </c>
      <c r="F357" s="13">
        <v>342.53</v>
      </c>
      <c r="G357" s="10">
        <f t="shared" si="108"/>
        <v>0.83</v>
      </c>
      <c r="H357" s="59">
        <f t="shared" si="109"/>
        <v>-0.17000000000000004</v>
      </c>
      <c r="I357" s="3">
        <f t="shared" si="106"/>
        <v>226</v>
      </c>
      <c r="J357" s="59">
        <f t="shared" si="110"/>
        <v>-1.66</v>
      </c>
      <c r="K357" s="83">
        <v>3317.5</v>
      </c>
      <c r="L357" s="120">
        <f t="shared" si="111"/>
        <v>12</v>
      </c>
      <c r="M357" s="59">
        <f t="shared" si="112"/>
        <v>-0.08</v>
      </c>
      <c r="N357" s="128">
        <v>3</v>
      </c>
      <c r="O357" s="60">
        <f t="shared" si="113"/>
        <v>92</v>
      </c>
      <c r="P357" s="59">
        <f t="shared" si="114"/>
        <v>0.01</v>
      </c>
      <c r="Q357" s="65">
        <f t="shared" si="107"/>
        <v>-1.83</v>
      </c>
      <c r="R357" s="65">
        <f t="shared" si="115"/>
        <v>-7.0000000000000007E-2</v>
      </c>
      <c r="S357" s="26">
        <f t="shared" si="116"/>
        <v>2</v>
      </c>
      <c r="T357" s="26">
        <f t="shared" si="121"/>
        <v>20</v>
      </c>
      <c r="U357" s="23">
        <f t="shared" si="117"/>
        <v>0</v>
      </c>
      <c r="V357" s="19">
        <f t="shared" si="118"/>
        <v>0</v>
      </c>
      <c r="W357" s="23" t="str">
        <f t="shared" si="119"/>
        <v>ВВ</v>
      </c>
      <c r="X357" s="17">
        <f t="shared" si="120"/>
        <v>0</v>
      </c>
      <c r="Y357" s="1"/>
    </row>
    <row r="358" spans="2:26" ht="15" outlineLevel="2" x14ac:dyDescent="0.25">
      <c r="B358" s="2">
        <v>320</v>
      </c>
      <c r="C358" s="76" t="s">
        <v>362</v>
      </c>
      <c r="D358" s="5">
        <v>239.71</v>
      </c>
      <c r="E358" s="5">
        <v>212</v>
      </c>
      <c r="F358" s="13">
        <v>136.71</v>
      </c>
      <c r="G358" s="10">
        <f t="shared" si="108"/>
        <v>0.88</v>
      </c>
      <c r="H358" s="59">
        <f t="shared" si="109"/>
        <v>-0.12</v>
      </c>
      <c r="I358" s="3">
        <f t="shared" si="106"/>
        <v>118</v>
      </c>
      <c r="J358" s="59">
        <f t="shared" si="110"/>
        <v>-0.39</v>
      </c>
      <c r="K358" s="83">
        <v>3199</v>
      </c>
      <c r="L358" s="120">
        <f t="shared" si="111"/>
        <v>15.1</v>
      </c>
      <c r="M358" s="59">
        <f t="shared" si="112"/>
        <v>-0.36</v>
      </c>
      <c r="N358" s="128">
        <v>3.7</v>
      </c>
      <c r="O358" s="60">
        <f t="shared" si="113"/>
        <v>57</v>
      </c>
      <c r="P358" s="59">
        <f t="shared" si="114"/>
        <v>-0.38</v>
      </c>
      <c r="Q358" s="65">
        <f t="shared" si="107"/>
        <v>-0.51</v>
      </c>
      <c r="R358" s="65">
        <f t="shared" si="115"/>
        <v>-0.74</v>
      </c>
      <c r="S358" s="26">
        <f t="shared" si="116"/>
        <v>2</v>
      </c>
      <c r="T358" s="26">
        <f t="shared" si="121"/>
        <v>20</v>
      </c>
      <c r="U358" s="23">
        <f t="shared" si="117"/>
        <v>0</v>
      </c>
      <c r="V358" s="19">
        <f t="shared" si="118"/>
        <v>0</v>
      </c>
      <c r="W358" s="23" t="str">
        <f t="shared" si="119"/>
        <v>ВВ</v>
      </c>
      <c r="X358" s="17">
        <f t="shared" si="120"/>
        <v>0</v>
      </c>
      <c r="Y358" s="1"/>
    </row>
    <row r="359" spans="2:26" ht="15" outlineLevel="2" x14ac:dyDescent="0.25">
      <c r="B359" s="2">
        <v>321</v>
      </c>
      <c r="C359" s="76" t="s">
        <v>363</v>
      </c>
      <c r="D359" s="5">
        <v>258.81</v>
      </c>
      <c r="E359" s="5">
        <v>187.99</v>
      </c>
      <c r="F359" s="13">
        <v>243.83</v>
      </c>
      <c r="G359" s="10">
        <f t="shared" si="108"/>
        <v>0.73</v>
      </c>
      <c r="H359" s="59">
        <f t="shared" si="109"/>
        <v>-0.27</v>
      </c>
      <c r="I359" s="3">
        <f t="shared" ref="I359:I422" si="122">ROUND(F359/E359*182.5,0)</f>
        <v>237</v>
      </c>
      <c r="J359" s="59">
        <f t="shared" si="110"/>
        <v>-1.78</v>
      </c>
      <c r="K359" s="83">
        <v>2798.8</v>
      </c>
      <c r="L359" s="120">
        <f t="shared" si="111"/>
        <v>14.9</v>
      </c>
      <c r="M359" s="59">
        <f t="shared" si="112"/>
        <v>-0.34</v>
      </c>
      <c r="N359" s="128">
        <v>1</v>
      </c>
      <c r="O359" s="60">
        <f t="shared" si="113"/>
        <v>188</v>
      </c>
      <c r="P359" s="59">
        <f t="shared" si="114"/>
        <v>1.05</v>
      </c>
      <c r="Q359" s="65">
        <f t="shared" ref="Q359:Q422" si="123">H359+J359</f>
        <v>-2.0499999999999998</v>
      </c>
      <c r="R359" s="65">
        <f t="shared" si="115"/>
        <v>0.71</v>
      </c>
      <c r="S359" s="26">
        <f t="shared" si="116"/>
        <v>2</v>
      </c>
      <c r="T359" s="26">
        <f t="shared" si="121"/>
        <v>10</v>
      </c>
      <c r="U359" s="23">
        <f t="shared" si="117"/>
        <v>0</v>
      </c>
      <c r="V359" s="19">
        <f t="shared" si="118"/>
        <v>0</v>
      </c>
      <c r="W359" s="23">
        <f t="shared" si="119"/>
        <v>0</v>
      </c>
      <c r="X359" s="17" t="str">
        <f t="shared" si="120"/>
        <v>ВА</v>
      </c>
      <c r="Y359" s="1"/>
    </row>
    <row r="360" spans="2:26" ht="15" outlineLevel="2" x14ac:dyDescent="0.25">
      <c r="B360" s="2">
        <v>322</v>
      </c>
      <c r="C360" s="76" t="s">
        <v>364</v>
      </c>
      <c r="D360" s="5">
        <v>295.41000000000003</v>
      </c>
      <c r="E360" s="5">
        <v>235.12</v>
      </c>
      <c r="F360" s="13">
        <v>184.29</v>
      </c>
      <c r="G360" s="10">
        <f t="shared" ref="G360:G423" si="124">IF(E360&gt;0,ROUND((E360/D360),2),0)</f>
        <v>0.8</v>
      </c>
      <c r="H360" s="59">
        <f t="shared" ref="H360:H423" si="125">G360-$G$38</f>
        <v>-0.19999999999999996</v>
      </c>
      <c r="I360" s="3">
        <f t="shared" si="122"/>
        <v>143</v>
      </c>
      <c r="J360" s="59">
        <f t="shared" ref="J360:J423" si="126">-(ROUND(I360/$I$38-100%,2))</f>
        <v>-0.68</v>
      </c>
      <c r="K360" s="83">
        <v>3712.5</v>
      </c>
      <c r="L360" s="120">
        <f t="shared" ref="L360:L423" si="127">ROUND(K360/E360,1)</f>
        <v>15.8</v>
      </c>
      <c r="M360" s="59">
        <f t="shared" ref="M360:M423" si="128">-ROUND(L360/$L$38-100%,2)</f>
        <v>-0.42</v>
      </c>
      <c r="N360" s="128">
        <v>5</v>
      </c>
      <c r="O360" s="60">
        <f t="shared" ref="O360:O423" si="129">ROUND((E360/N360),0)</f>
        <v>47</v>
      </c>
      <c r="P360" s="59">
        <f t="shared" ref="P360:P423" si="130">ROUND(O360/$O$38-100%,2)</f>
        <v>-0.49</v>
      </c>
      <c r="Q360" s="65">
        <f t="shared" si="123"/>
        <v>-0.88</v>
      </c>
      <c r="R360" s="65">
        <f t="shared" si="115"/>
        <v>-0.90999999999999992</v>
      </c>
      <c r="S360" s="26">
        <f t="shared" si="116"/>
        <v>2</v>
      </c>
      <c r="T360" s="26">
        <f t="shared" si="121"/>
        <v>20</v>
      </c>
      <c r="U360" s="23">
        <f t="shared" si="117"/>
        <v>0</v>
      </c>
      <c r="V360" s="19">
        <f t="shared" si="118"/>
        <v>0</v>
      </c>
      <c r="W360" s="23" t="str">
        <f t="shared" si="119"/>
        <v>ВВ</v>
      </c>
      <c r="X360" s="17">
        <f t="shared" si="120"/>
        <v>0</v>
      </c>
      <c r="Y360" s="1"/>
    </row>
    <row r="361" spans="2:26" ht="15" outlineLevel="2" x14ac:dyDescent="0.25">
      <c r="B361" s="2">
        <v>323</v>
      </c>
      <c r="C361" s="76" t="s">
        <v>365</v>
      </c>
      <c r="D361" s="5">
        <v>836.72</v>
      </c>
      <c r="E361" s="5">
        <v>694.44</v>
      </c>
      <c r="F361" s="13">
        <v>436.28</v>
      </c>
      <c r="G361" s="10">
        <f t="shared" si="124"/>
        <v>0.83</v>
      </c>
      <c r="H361" s="59">
        <f t="shared" si="125"/>
        <v>-0.17000000000000004</v>
      </c>
      <c r="I361" s="3">
        <f t="shared" si="122"/>
        <v>115</v>
      </c>
      <c r="J361" s="59">
        <f t="shared" si="126"/>
        <v>-0.35</v>
      </c>
      <c r="K361" s="83">
        <v>5595.2</v>
      </c>
      <c r="L361" s="120">
        <f t="shared" si="127"/>
        <v>8.1</v>
      </c>
      <c r="M361" s="59">
        <f t="shared" si="128"/>
        <v>0.27</v>
      </c>
      <c r="N361" s="128">
        <v>7.7</v>
      </c>
      <c r="O361" s="60">
        <f t="shared" si="129"/>
        <v>90</v>
      </c>
      <c r="P361" s="59">
        <f t="shared" si="130"/>
        <v>-0.02</v>
      </c>
      <c r="Q361" s="65">
        <f t="shared" si="123"/>
        <v>-0.52</v>
      </c>
      <c r="R361" s="65">
        <f t="shared" si="115"/>
        <v>0.25</v>
      </c>
      <c r="S361" s="26">
        <f t="shared" si="116"/>
        <v>2</v>
      </c>
      <c r="T361" s="26">
        <f t="shared" si="121"/>
        <v>10</v>
      </c>
      <c r="U361" s="23">
        <f t="shared" si="117"/>
        <v>0</v>
      </c>
      <c r="V361" s="19">
        <f t="shared" si="118"/>
        <v>0</v>
      </c>
      <c r="W361" s="23">
        <f t="shared" si="119"/>
        <v>0</v>
      </c>
      <c r="X361" s="17" t="str">
        <f t="shared" si="120"/>
        <v>ВА</v>
      </c>
      <c r="Y361" s="1"/>
    </row>
    <row r="362" spans="2:26" ht="15" outlineLevel="2" x14ac:dyDescent="0.25">
      <c r="B362" s="2">
        <v>324</v>
      </c>
      <c r="C362" s="76" t="s">
        <v>366</v>
      </c>
      <c r="D362" s="5">
        <v>254.09</v>
      </c>
      <c r="E362" s="5">
        <v>164.91</v>
      </c>
      <c r="F362" s="13">
        <v>220.18</v>
      </c>
      <c r="G362" s="10">
        <f t="shared" si="124"/>
        <v>0.65</v>
      </c>
      <c r="H362" s="59">
        <f t="shared" si="125"/>
        <v>-0.35</v>
      </c>
      <c r="I362" s="3">
        <f t="shared" si="122"/>
        <v>244</v>
      </c>
      <c r="J362" s="59">
        <f t="shared" si="126"/>
        <v>-1.87</v>
      </c>
      <c r="K362" s="83">
        <v>3030.9</v>
      </c>
      <c r="L362" s="120">
        <f t="shared" si="127"/>
        <v>18.399999999999999</v>
      </c>
      <c r="M362" s="59">
        <f t="shared" si="128"/>
        <v>-0.66</v>
      </c>
      <c r="N362" s="128">
        <v>2.9</v>
      </c>
      <c r="O362" s="60">
        <f t="shared" si="129"/>
        <v>57</v>
      </c>
      <c r="P362" s="59">
        <f t="shared" si="130"/>
        <v>-0.38</v>
      </c>
      <c r="Q362" s="65">
        <f t="shared" si="123"/>
        <v>-2.2200000000000002</v>
      </c>
      <c r="R362" s="65">
        <f t="shared" si="115"/>
        <v>-1.04</v>
      </c>
      <c r="S362" s="26">
        <f t="shared" si="116"/>
        <v>2</v>
      </c>
      <c r="T362" s="26">
        <f t="shared" si="121"/>
        <v>20</v>
      </c>
      <c r="U362" s="23">
        <f t="shared" si="117"/>
        <v>0</v>
      </c>
      <c r="V362" s="19">
        <f t="shared" si="118"/>
        <v>0</v>
      </c>
      <c r="W362" s="23" t="str">
        <f t="shared" si="119"/>
        <v>ВВ</v>
      </c>
      <c r="X362" s="17">
        <f t="shared" si="120"/>
        <v>0</v>
      </c>
      <c r="Y362" s="1"/>
    </row>
    <row r="363" spans="2:26" ht="15" outlineLevel="2" x14ac:dyDescent="0.25">
      <c r="B363" s="2">
        <v>325</v>
      </c>
      <c r="C363" s="76" t="s">
        <v>367</v>
      </c>
      <c r="D363" s="5">
        <v>1506.01</v>
      </c>
      <c r="E363" s="5">
        <v>1221.4100000000001</v>
      </c>
      <c r="F363" s="13">
        <v>1539.6</v>
      </c>
      <c r="G363" s="10">
        <f t="shared" si="124"/>
        <v>0.81</v>
      </c>
      <c r="H363" s="59">
        <f t="shared" si="125"/>
        <v>-0.18999999999999995</v>
      </c>
      <c r="I363" s="3">
        <f t="shared" si="122"/>
        <v>230</v>
      </c>
      <c r="J363" s="59">
        <f t="shared" si="126"/>
        <v>-1.7</v>
      </c>
      <c r="K363" s="83">
        <v>6130.8</v>
      </c>
      <c r="L363" s="120">
        <f t="shared" si="127"/>
        <v>5</v>
      </c>
      <c r="M363" s="59">
        <f t="shared" si="128"/>
        <v>0.55000000000000004</v>
      </c>
      <c r="N363" s="128">
        <v>12.9</v>
      </c>
      <c r="O363" s="60">
        <f t="shared" si="129"/>
        <v>95</v>
      </c>
      <c r="P363" s="59">
        <f t="shared" si="130"/>
        <v>0.04</v>
      </c>
      <c r="Q363" s="65">
        <f t="shared" si="123"/>
        <v>-1.89</v>
      </c>
      <c r="R363" s="65">
        <f t="shared" si="115"/>
        <v>0.59000000000000008</v>
      </c>
      <c r="S363" s="26">
        <f t="shared" si="116"/>
        <v>2</v>
      </c>
      <c r="T363" s="26">
        <f t="shared" si="121"/>
        <v>10</v>
      </c>
      <c r="U363" s="23">
        <f t="shared" si="117"/>
        <v>0</v>
      </c>
      <c r="V363" s="19">
        <f t="shared" si="118"/>
        <v>0</v>
      </c>
      <c r="W363" s="23">
        <f t="shared" si="119"/>
        <v>0</v>
      </c>
      <c r="X363" s="17" t="str">
        <f t="shared" si="120"/>
        <v>ВА</v>
      </c>
      <c r="Y363" s="1"/>
    </row>
    <row r="364" spans="2:26" ht="15" outlineLevel="2" x14ac:dyDescent="0.25">
      <c r="B364" s="2">
        <v>326</v>
      </c>
      <c r="C364" s="76" t="s">
        <v>368</v>
      </c>
      <c r="D364" s="5">
        <v>216.02</v>
      </c>
      <c r="E364" s="5">
        <v>200.9</v>
      </c>
      <c r="F364" s="13">
        <v>120.13</v>
      </c>
      <c r="G364" s="10">
        <f t="shared" si="124"/>
        <v>0.93</v>
      </c>
      <c r="H364" s="59">
        <f t="shared" si="125"/>
        <v>-6.9999999999999951E-2</v>
      </c>
      <c r="I364" s="3">
        <f t="shared" si="122"/>
        <v>109</v>
      </c>
      <c r="J364" s="59">
        <f t="shared" si="126"/>
        <v>-0.28000000000000003</v>
      </c>
      <c r="K364" s="83">
        <v>3732</v>
      </c>
      <c r="L364" s="120">
        <f t="shared" si="127"/>
        <v>18.600000000000001</v>
      </c>
      <c r="M364" s="59">
        <f t="shared" si="128"/>
        <v>-0.68</v>
      </c>
      <c r="N364" s="128">
        <v>4</v>
      </c>
      <c r="O364" s="60">
        <f t="shared" si="129"/>
        <v>50</v>
      </c>
      <c r="P364" s="59">
        <f t="shared" si="130"/>
        <v>-0.45</v>
      </c>
      <c r="Q364" s="65">
        <f t="shared" si="123"/>
        <v>-0.35</v>
      </c>
      <c r="R364" s="65">
        <f t="shared" si="115"/>
        <v>-1.1300000000000001</v>
      </c>
      <c r="S364" s="26">
        <f t="shared" si="116"/>
        <v>2</v>
      </c>
      <c r="T364" s="26">
        <f t="shared" si="121"/>
        <v>20</v>
      </c>
      <c r="U364" s="23">
        <f t="shared" si="117"/>
        <v>0</v>
      </c>
      <c r="V364" s="19">
        <f t="shared" si="118"/>
        <v>0</v>
      </c>
      <c r="W364" s="23" t="str">
        <f t="shared" si="119"/>
        <v>ВВ</v>
      </c>
      <c r="X364" s="17">
        <f t="shared" si="120"/>
        <v>0</v>
      </c>
      <c r="Y364" s="1"/>
    </row>
    <row r="365" spans="2:26" ht="15" outlineLevel="2" x14ac:dyDescent="0.25">
      <c r="B365" s="2">
        <v>327</v>
      </c>
      <c r="C365" s="76" t="s">
        <v>369</v>
      </c>
      <c r="D365" s="5">
        <v>154.9</v>
      </c>
      <c r="E365" s="5">
        <v>132.12</v>
      </c>
      <c r="F365" s="13">
        <v>149.78</v>
      </c>
      <c r="G365" s="10">
        <f t="shared" si="124"/>
        <v>0.85</v>
      </c>
      <c r="H365" s="59">
        <f t="shared" si="125"/>
        <v>-0.15000000000000002</v>
      </c>
      <c r="I365" s="3">
        <f t="shared" si="122"/>
        <v>207</v>
      </c>
      <c r="J365" s="59">
        <f t="shared" si="126"/>
        <v>-1.43</v>
      </c>
      <c r="K365" s="83">
        <v>2118.8000000000002</v>
      </c>
      <c r="L365" s="120">
        <f t="shared" si="127"/>
        <v>16</v>
      </c>
      <c r="M365" s="59">
        <f t="shared" si="128"/>
        <v>-0.44</v>
      </c>
      <c r="N365" s="128">
        <v>2</v>
      </c>
      <c r="O365" s="60">
        <f t="shared" si="129"/>
        <v>66</v>
      </c>
      <c r="P365" s="59">
        <f t="shared" si="130"/>
        <v>-0.28000000000000003</v>
      </c>
      <c r="Q365" s="65">
        <f t="shared" si="123"/>
        <v>-1.58</v>
      </c>
      <c r="R365" s="65">
        <f t="shared" ref="R365:R428" si="131">M365+P365</f>
        <v>-0.72</v>
      </c>
      <c r="S365" s="26">
        <f t="shared" si="116"/>
        <v>2</v>
      </c>
      <c r="T365" s="26">
        <f t="shared" si="121"/>
        <v>20</v>
      </c>
      <c r="U365" s="23">
        <f t="shared" si="117"/>
        <v>0</v>
      </c>
      <c r="V365" s="19">
        <f t="shared" si="118"/>
        <v>0</v>
      </c>
      <c r="W365" s="23" t="str">
        <f t="shared" si="119"/>
        <v>ВВ</v>
      </c>
      <c r="X365" s="17">
        <f t="shared" si="120"/>
        <v>0</v>
      </c>
      <c r="Y365" s="1"/>
      <c r="Z365" s="181"/>
    </row>
    <row r="366" spans="2:26" ht="15" outlineLevel="2" x14ac:dyDescent="0.25">
      <c r="B366" s="2">
        <v>328</v>
      </c>
      <c r="C366" s="76" t="s">
        <v>370</v>
      </c>
      <c r="D366" s="5">
        <v>226.27</v>
      </c>
      <c r="E366" s="5">
        <v>272.23</v>
      </c>
      <c r="F366" s="13">
        <v>125.04</v>
      </c>
      <c r="G366" s="10">
        <f t="shared" si="124"/>
        <v>1.2</v>
      </c>
      <c r="H366" s="59">
        <f t="shared" si="125"/>
        <v>0.19999999999999996</v>
      </c>
      <c r="I366" s="3">
        <f t="shared" si="122"/>
        <v>84</v>
      </c>
      <c r="J366" s="59">
        <f t="shared" si="126"/>
        <v>0.01</v>
      </c>
      <c r="K366" s="83">
        <v>3033.4</v>
      </c>
      <c r="L366" s="120">
        <f t="shared" si="127"/>
        <v>11.1</v>
      </c>
      <c r="M366" s="59">
        <f t="shared" si="128"/>
        <v>0</v>
      </c>
      <c r="N366" s="128">
        <v>3.9</v>
      </c>
      <c r="O366" s="60">
        <f t="shared" si="129"/>
        <v>70</v>
      </c>
      <c r="P366" s="59">
        <f t="shared" si="130"/>
        <v>-0.23</v>
      </c>
      <c r="Q366" s="65">
        <f t="shared" si="123"/>
        <v>0.20999999999999996</v>
      </c>
      <c r="R366" s="65">
        <f t="shared" si="131"/>
        <v>-0.23</v>
      </c>
      <c r="S366" s="26">
        <f t="shared" si="116"/>
        <v>1</v>
      </c>
      <c r="T366" s="26">
        <f t="shared" si="121"/>
        <v>20</v>
      </c>
      <c r="U366" s="23" t="str">
        <f t="shared" si="117"/>
        <v>АВ</v>
      </c>
      <c r="V366" s="19">
        <f t="shared" si="118"/>
        <v>0</v>
      </c>
      <c r="W366" s="23">
        <f t="shared" si="119"/>
        <v>0</v>
      </c>
      <c r="X366" s="17">
        <f t="shared" si="120"/>
        <v>0</v>
      </c>
      <c r="Y366" s="1"/>
    </row>
    <row r="367" spans="2:26" ht="15" outlineLevel="2" x14ac:dyDescent="0.25">
      <c r="B367" s="2">
        <v>329</v>
      </c>
      <c r="C367" s="76" t="s">
        <v>371</v>
      </c>
      <c r="D367" s="5">
        <v>349.02</v>
      </c>
      <c r="E367" s="5">
        <v>266.51</v>
      </c>
      <c r="F367" s="13">
        <v>185.52</v>
      </c>
      <c r="G367" s="10">
        <f t="shared" si="124"/>
        <v>0.76</v>
      </c>
      <c r="H367" s="59">
        <f t="shared" si="125"/>
        <v>-0.24</v>
      </c>
      <c r="I367" s="3">
        <f t="shared" si="122"/>
        <v>127</v>
      </c>
      <c r="J367" s="59">
        <f t="shared" si="126"/>
        <v>-0.49</v>
      </c>
      <c r="K367" s="83">
        <v>4007.4</v>
      </c>
      <c r="L367" s="120">
        <f t="shared" si="127"/>
        <v>15</v>
      </c>
      <c r="M367" s="59">
        <f t="shared" si="128"/>
        <v>-0.35</v>
      </c>
      <c r="N367" s="128">
        <v>4.7</v>
      </c>
      <c r="O367" s="60">
        <f t="shared" si="129"/>
        <v>57</v>
      </c>
      <c r="P367" s="59">
        <f t="shared" si="130"/>
        <v>-0.38</v>
      </c>
      <c r="Q367" s="65">
        <f t="shared" si="123"/>
        <v>-0.73</v>
      </c>
      <c r="R367" s="65">
        <f t="shared" si="131"/>
        <v>-0.73</v>
      </c>
      <c r="S367" s="26">
        <f t="shared" si="116"/>
        <v>2</v>
      </c>
      <c r="T367" s="26">
        <f t="shared" si="121"/>
        <v>20</v>
      </c>
      <c r="U367" s="23">
        <f t="shared" si="117"/>
        <v>0</v>
      </c>
      <c r="V367" s="19">
        <f t="shared" si="118"/>
        <v>0</v>
      </c>
      <c r="W367" s="23" t="str">
        <f t="shared" si="119"/>
        <v>ВВ</v>
      </c>
      <c r="X367" s="17">
        <f t="shared" si="120"/>
        <v>0</v>
      </c>
      <c r="Y367" s="1"/>
    </row>
    <row r="368" spans="2:26" ht="15" outlineLevel="2" x14ac:dyDescent="0.25">
      <c r="B368" s="2">
        <v>330</v>
      </c>
      <c r="C368" s="76" t="s">
        <v>372</v>
      </c>
      <c r="D368" s="5">
        <v>371.92</v>
      </c>
      <c r="E368" s="5">
        <v>278.17</v>
      </c>
      <c r="F368" s="13">
        <v>188.75</v>
      </c>
      <c r="G368" s="10">
        <f t="shared" si="124"/>
        <v>0.75</v>
      </c>
      <c r="H368" s="59">
        <f t="shared" si="125"/>
        <v>-0.25</v>
      </c>
      <c r="I368" s="3">
        <f t="shared" si="122"/>
        <v>124</v>
      </c>
      <c r="J368" s="59">
        <f t="shared" si="126"/>
        <v>-0.46</v>
      </c>
      <c r="K368" s="83">
        <v>2766</v>
      </c>
      <c r="L368" s="120">
        <f t="shared" si="127"/>
        <v>9.9</v>
      </c>
      <c r="M368" s="59">
        <f t="shared" si="128"/>
        <v>0.11</v>
      </c>
      <c r="N368" s="128">
        <v>3.8</v>
      </c>
      <c r="O368" s="60">
        <f t="shared" si="129"/>
        <v>73</v>
      </c>
      <c r="P368" s="59">
        <f t="shared" si="130"/>
        <v>-0.2</v>
      </c>
      <c r="Q368" s="65">
        <f t="shared" si="123"/>
        <v>-0.71</v>
      </c>
      <c r="R368" s="65">
        <f t="shared" si="131"/>
        <v>-9.0000000000000011E-2</v>
      </c>
      <c r="S368" s="26">
        <f t="shared" si="116"/>
        <v>2</v>
      </c>
      <c r="T368" s="26">
        <f t="shared" si="121"/>
        <v>20</v>
      </c>
      <c r="U368" s="23">
        <f t="shared" si="117"/>
        <v>0</v>
      </c>
      <c r="V368" s="19">
        <f t="shared" si="118"/>
        <v>0</v>
      </c>
      <c r="W368" s="23" t="str">
        <f t="shared" si="119"/>
        <v>ВВ</v>
      </c>
      <c r="X368" s="17">
        <f t="shared" si="120"/>
        <v>0</v>
      </c>
      <c r="Y368" s="1"/>
    </row>
    <row r="369" spans="2:25" ht="15" outlineLevel="2" x14ac:dyDescent="0.25">
      <c r="B369" s="2">
        <v>331</v>
      </c>
      <c r="C369" s="76" t="s">
        <v>373</v>
      </c>
      <c r="D369" s="5">
        <v>1161.05</v>
      </c>
      <c r="E369" s="5">
        <v>901.24</v>
      </c>
      <c r="F369" s="13">
        <v>826.81</v>
      </c>
      <c r="G369" s="10">
        <f t="shared" si="124"/>
        <v>0.78</v>
      </c>
      <c r="H369" s="59">
        <f t="shared" si="125"/>
        <v>-0.21999999999999997</v>
      </c>
      <c r="I369" s="3">
        <f t="shared" si="122"/>
        <v>167</v>
      </c>
      <c r="J369" s="59">
        <f t="shared" si="126"/>
        <v>-0.96</v>
      </c>
      <c r="K369" s="83">
        <v>6614.1</v>
      </c>
      <c r="L369" s="120">
        <f t="shared" si="127"/>
        <v>7.3</v>
      </c>
      <c r="M369" s="59">
        <f t="shared" si="128"/>
        <v>0.34</v>
      </c>
      <c r="N369" s="128">
        <v>9.3000000000000007</v>
      </c>
      <c r="O369" s="60">
        <f t="shared" si="129"/>
        <v>97</v>
      </c>
      <c r="P369" s="59">
        <f t="shared" si="130"/>
        <v>0.06</v>
      </c>
      <c r="Q369" s="65">
        <f t="shared" si="123"/>
        <v>-1.18</v>
      </c>
      <c r="R369" s="65">
        <f t="shared" si="131"/>
        <v>0.4</v>
      </c>
      <c r="S369" s="26">
        <f t="shared" si="116"/>
        <v>2</v>
      </c>
      <c r="T369" s="26">
        <f t="shared" si="121"/>
        <v>10</v>
      </c>
      <c r="U369" s="23">
        <f t="shared" si="117"/>
        <v>0</v>
      </c>
      <c r="V369" s="19">
        <f t="shared" si="118"/>
        <v>0</v>
      </c>
      <c r="W369" s="23">
        <f t="shared" si="119"/>
        <v>0</v>
      </c>
      <c r="X369" s="17" t="str">
        <f t="shared" si="120"/>
        <v>ВА</v>
      </c>
      <c r="Y369" s="1"/>
    </row>
    <row r="370" spans="2:25" ht="15" outlineLevel="2" x14ac:dyDescent="0.25">
      <c r="B370" s="2">
        <v>332</v>
      </c>
      <c r="C370" s="76" t="s">
        <v>374</v>
      </c>
      <c r="D370" s="5">
        <v>678.24</v>
      </c>
      <c r="E370" s="5">
        <v>589.79</v>
      </c>
      <c r="F370" s="13">
        <v>481.46</v>
      </c>
      <c r="G370" s="10">
        <f t="shared" si="124"/>
        <v>0.87</v>
      </c>
      <c r="H370" s="59">
        <f t="shared" si="125"/>
        <v>-0.13</v>
      </c>
      <c r="I370" s="3">
        <f t="shared" si="122"/>
        <v>149</v>
      </c>
      <c r="J370" s="59">
        <f t="shared" si="126"/>
        <v>-0.75</v>
      </c>
      <c r="K370" s="83">
        <v>4081.3</v>
      </c>
      <c r="L370" s="120">
        <f t="shared" si="127"/>
        <v>6.9</v>
      </c>
      <c r="M370" s="59">
        <f t="shared" si="128"/>
        <v>0.38</v>
      </c>
      <c r="N370" s="128">
        <v>5.8</v>
      </c>
      <c r="O370" s="60">
        <f t="shared" si="129"/>
        <v>102</v>
      </c>
      <c r="P370" s="59">
        <f t="shared" si="130"/>
        <v>0.11</v>
      </c>
      <c r="Q370" s="65">
        <f t="shared" si="123"/>
        <v>-0.88</v>
      </c>
      <c r="R370" s="65">
        <f t="shared" si="131"/>
        <v>0.49</v>
      </c>
      <c r="S370" s="26">
        <f t="shared" si="116"/>
        <v>2</v>
      </c>
      <c r="T370" s="26">
        <f t="shared" si="121"/>
        <v>10</v>
      </c>
      <c r="U370" s="23">
        <f t="shared" si="117"/>
        <v>0</v>
      </c>
      <c r="V370" s="19">
        <f t="shared" si="118"/>
        <v>0</v>
      </c>
      <c r="W370" s="23">
        <f t="shared" si="119"/>
        <v>0</v>
      </c>
      <c r="X370" s="17" t="str">
        <f t="shared" si="120"/>
        <v>ВА</v>
      </c>
      <c r="Y370" s="1"/>
    </row>
    <row r="371" spans="2:25" ht="15" outlineLevel="2" x14ac:dyDescent="0.25">
      <c r="B371" s="2">
        <v>333</v>
      </c>
      <c r="C371" s="76" t="s">
        <v>375</v>
      </c>
      <c r="D371" s="5">
        <v>323.07</v>
      </c>
      <c r="E371" s="5">
        <v>282.60000000000002</v>
      </c>
      <c r="F371" s="13">
        <v>174.47</v>
      </c>
      <c r="G371" s="10">
        <f t="shared" si="124"/>
        <v>0.87</v>
      </c>
      <c r="H371" s="59">
        <f t="shared" si="125"/>
        <v>-0.13</v>
      </c>
      <c r="I371" s="3">
        <f t="shared" si="122"/>
        <v>113</v>
      </c>
      <c r="J371" s="59">
        <f t="shared" si="126"/>
        <v>-0.33</v>
      </c>
      <c r="K371" s="83">
        <v>2929</v>
      </c>
      <c r="L371" s="120">
        <f t="shared" si="127"/>
        <v>10.4</v>
      </c>
      <c r="M371" s="59">
        <f t="shared" si="128"/>
        <v>0.06</v>
      </c>
      <c r="N371" s="128">
        <v>3</v>
      </c>
      <c r="O371" s="60">
        <f t="shared" si="129"/>
        <v>94</v>
      </c>
      <c r="P371" s="59">
        <f t="shared" si="130"/>
        <v>0.03</v>
      </c>
      <c r="Q371" s="65">
        <f t="shared" si="123"/>
        <v>-0.46</v>
      </c>
      <c r="R371" s="65">
        <f t="shared" si="131"/>
        <v>0.09</v>
      </c>
      <c r="S371" s="26">
        <f t="shared" si="116"/>
        <v>2</v>
      </c>
      <c r="T371" s="26">
        <f t="shared" si="121"/>
        <v>10</v>
      </c>
      <c r="U371" s="23">
        <f t="shared" si="117"/>
        <v>0</v>
      </c>
      <c r="V371" s="19">
        <f t="shared" si="118"/>
        <v>0</v>
      </c>
      <c r="W371" s="23">
        <f t="shared" si="119"/>
        <v>0</v>
      </c>
      <c r="X371" s="17" t="str">
        <f t="shared" si="120"/>
        <v>ВА</v>
      </c>
      <c r="Y371" s="1"/>
    </row>
    <row r="372" spans="2:25" ht="15" outlineLevel="2" x14ac:dyDescent="0.25">
      <c r="B372" s="2">
        <v>334</v>
      </c>
      <c r="C372" s="76" t="s">
        <v>376</v>
      </c>
      <c r="D372" s="5">
        <v>132.4</v>
      </c>
      <c r="E372" s="5">
        <v>125.4</v>
      </c>
      <c r="F372" s="13">
        <v>71</v>
      </c>
      <c r="G372" s="10">
        <f t="shared" si="124"/>
        <v>0.95</v>
      </c>
      <c r="H372" s="59">
        <f t="shared" si="125"/>
        <v>-5.0000000000000044E-2</v>
      </c>
      <c r="I372" s="3">
        <f t="shared" si="122"/>
        <v>103</v>
      </c>
      <c r="J372" s="59">
        <f t="shared" si="126"/>
        <v>-0.21</v>
      </c>
      <c r="K372" s="83">
        <v>2390.4</v>
      </c>
      <c r="L372" s="120">
        <f t="shared" si="127"/>
        <v>19.100000000000001</v>
      </c>
      <c r="M372" s="59">
        <f t="shared" si="128"/>
        <v>-0.72</v>
      </c>
      <c r="N372" s="128">
        <v>2</v>
      </c>
      <c r="O372" s="60">
        <f t="shared" si="129"/>
        <v>63</v>
      </c>
      <c r="P372" s="59">
        <f t="shared" si="130"/>
        <v>-0.31</v>
      </c>
      <c r="Q372" s="65">
        <f t="shared" si="123"/>
        <v>-0.26</v>
      </c>
      <c r="R372" s="65">
        <f t="shared" si="131"/>
        <v>-1.03</v>
      </c>
      <c r="S372" s="26">
        <f t="shared" si="116"/>
        <v>2</v>
      </c>
      <c r="T372" s="26">
        <f t="shared" si="121"/>
        <v>20</v>
      </c>
      <c r="U372" s="23">
        <f t="shared" si="117"/>
        <v>0</v>
      </c>
      <c r="V372" s="19">
        <f t="shared" si="118"/>
        <v>0</v>
      </c>
      <c r="W372" s="23" t="str">
        <f t="shared" si="119"/>
        <v>ВВ</v>
      </c>
      <c r="X372" s="17">
        <f t="shared" si="120"/>
        <v>0</v>
      </c>
      <c r="Y372" s="1"/>
    </row>
    <row r="373" spans="2:25" ht="15" outlineLevel="2" x14ac:dyDescent="0.25">
      <c r="B373" s="2">
        <v>335</v>
      </c>
      <c r="C373" s="76" t="s">
        <v>377</v>
      </c>
      <c r="D373" s="5">
        <v>173.38</v>
      </c>
      <c r="E373" s="5">
        <v>128.59</v>
      </c>
      <c r="F373" s="13">
        <v>38.78</v>
      </c>
      <c r="G373" s="10">
        <f t="shared" si="124"/>
        <v>0.74</v>
      </c>
      <c r="H373" s="59">
        <f t="shared" si="125"/>
        <v>-0.26</v>
      </c>
      <c r="I373" s="3">
        <f t="shared" si="122"/>
        <v>55</v>
      </c>
      <c r="J373" s="59">
        <f t="shared" si="126"/>
        <v>0.35</v>
      </c>
      <c r="K373" s="83">
        <v>2665</v>
      </c>
      <c r="L373" s="120">
        <f t="shared" si="127"/>
        <v>20.7</v>
      </c>
      <c r="M373" s="59">
        <f t="shared" si="128"/>
        <v>-0.86</v>
      </c>
      <c r="N373" s="128">
        <v>2.9</v>
      </c>
      <c r="O373" s="60">
        <f t="shared" si="129"/>
        <v>44</v>
      </c>
      <c r="P373" s="59">
        <f t="shared" si="130"/>
        <v>-0.52</v>
      </c>
      <c r="Q373" s="65">
        <f t="shared" si="123"/>
        <v>8.9999999999999969E-2</v>
      </c>
      <c r="R373" s="65">
        <f t="shared" si="131"/>
        <v>-1.38</v>
      </c>
      <c r="S373" s="26">
        <f t="shared" si="116"/>
        <v>1</v>
      </c>
      <c r="T373" s="26">
        <f t="shared" si="121"/>
        <v>20</v>
      </c>
      <c r="U373" s="23" t="str">
        <f t="shared" si="117"/>
        <v>АВ</v>
      </c>
      <c r="V373" s="19">
        <f t="shared" si="118"/>
        <v>0</v>
      </c>
      <c r="W373" s="23">
        <f t="shared" si="119"/>
        <v>0</v>
      </c>
      <c r="X373" s="17">
        <f t="shared" si="120"/>
        <v>0</v>
      </c>
      <c r="Y373" s="1"/>
    </row>
    <row r="374" spans="2:25" ht="15" outlineLevel="2" x14ac:dyDescent="0.25">
      <c r="B374" s="2">
        <v>336</v>
      </c>
      <c r="C374" s="76" t="s">
        <v>378</v>
      </c>
      <c r="D374" s="5">
        <v>1073.8499999999999</v>
      </c>
      <c r="E374" s="5">
        <v>1003.91</v>
      </c>
      <c r="F374" s="13">
        <v>640.94000000000005</v>
      </c>
      <c r="G374" s="10">
        <f t="shared" si="124"/>
        <v>0.93</v>
      </c>
      <c r="H374" s="59">
        <f t="shared" si="125"/>
        <v>-6.9999999999999951E-2</v>
      </c>
      <c r="I374" s="3">
        <f t="shared" si="122"/>
        <v>117</v>
      </c>
      <c r="J374" s="59">
        <f t="shared" si="126"/>
        <v>-0.37</v>
      </c>
      <c r="K374" s="83">
        <v>7529.7</v>
      </c>
      <c r="L374" s="120">
        <f t="shared" si="127"/>
        <v>7.5</v>
      </c>
      <c r="M374" s="59">
        <f t="shared" si="128"/>
        <v>0.32</v>
      </c>
      <c r="N374" s="128">
        <v>12.7</v>
      </c>
      <c r="O374" s="60">
        <f t="shared" si="129"/>
        <v>79</v>
      </c>
      <c r="P374" s="59">
        <f t="shared" si="130"/>
        <v>-0.14000000000000001</v>
      </c>
      <c r="Q374" s="65">
        <f t="shared" si="123"/>
        <v>-0.43999999999999995</v>
      </c>
      <c r="R374" s="65">
        <f t="shared" si="131"/>
        <v>0.18</v>
      </c>
      <c r="S374" s="26">
        <f t="shared" si="116"/>
        <v>2</v>
      </c>
      <c r="T374" s="26">
        <f t="shared" si="121"/>
        <v>10</v>
      </c>
      <c r="U374" s="23">
        <f t="shared" si="117"/>
        <v>0</v>
      </c>
      <c r="V374" s="19">
        <f t="shared" si="118"/>
        <v>0</v>
      </c>
      <c r="W374" s="23">
        <f t="shared" si="119"/>
        <v>0</v>
      </c>
      <c r="X374" s="17" t="str">
        <f t="shared" si="120"/>
        <v>ВА</v>
      </c>
      <c r="Y374" s="1"/>
    </row>
    <row r="375" spans="2:25" ht="15" outlineLevel="2" x14ac:dyDescent="0.25">
      <c r="B375" s="2">
        <v>337</v>
      </c>
      <c r="C375" s="76" t="s">
        <v>379</v>
      </c>
      <c r="D375" s="5">
        <v>478.79</v>
      </c>
      <c r="E375" s="5">
        <v>449.34</v>
      </c>
      <c r="F375" s="13">
        <v>428.45</v>
      </c>
      <c r="G375" s="10">
        <f t="shared" si="124"/>
        <v>0.94</v>
      </c>
      <c r="H375" s="59">
        <f t="shared" si="125"/>
        <v>-6.0000000000000053E-2</v>
      </c>
      <c r="I375" s="3">
        <f t="shared" si="122"/>
        <v>174</v>
      </c>
      <c r="J375" s="59">
        <f t="shared" si="126"/>
        <v>-1.04</v>
      </c>
      <c r="K375" s="83">
        <v>5231.1000000000004</v>
      </c>
      <c r="L375" s="120">
        <f t="shared" si="127"/>
        <v>11.6</v>
      </c>
      <c r="M375" s="59">
        <f t="shared" si="128"/>
        <v>-0.05</v>
      </c>
      <c r="N375" s="128">
        <v>6.5</v>
      </c>
      <c r="O375" s="60">
        <f t="shared" si="129"/>
        <v>69</v>
      </c>
      <c r="P375" s="59">
        <f t="shared" si="130"/>
        <v>-0.25</v>
      </c>
      <c r="Q375" s="65">
        <f t="shared" si="123"/>
        <v>-1.1000000000000001</v>
      </c>
      <c r="R375" s="65">
        <f t="shared" si="131"/>
        <v>-0.3</v>
      </c>
      <c r="S375" s="26">
        <f t="shared" si="116"/>
        <v>2</v>
      </c>
      <c r="T375" s="26">
        <f t="shared" si="121"/>
        <v>20</v>
      </c>
      <c r="U375" s="23">
        <f t="shared" si="117"/>
        <v>0</v>
      </c>
      <c r="V375" s="19">
        <f t="shared" si="118"/>
        <v>0</v>
      </c>
      <c r="W375" s="23" t="str">
        <f t="shared" si="119"/>
        <v>ВВ</v>
      </c>
      <c r="X375" s="17">
        <f t="shared" si="120"/>
        <v>0</v>
      </c>
      <c r="Y375" s="1"/>
    </row>
    <row r="376" spans="2:25" ht="15" outlineLevel="2" x14ac:dyDescent="0.25">
      <c r="B376" s="2">
        <v>338</v>
      </c>
      <c r="C376" s="124" t="s">
        <v>380</v>
      </c>
      <c r="D376" s="5">
        <v>1961.69</v>
      </c>
      <c r="E376" s="5">
        <v>1842.54</v>
      </c>
      <c r="F376" s="13">
        <v>1627.15</v>
      </c>
      <c r="G376" s="10">
        <f t="shared" si="124"/>
        <v>0.94</v>
      </c>
      <c r="H376" s="59">
        <f t="shared" si="125"/>
        <v>-6.0000000000000053E-2</v>
      </c>
      <c r="I376" s="3">
        <f t="shared" si="122"/>
        <v>161</v>
      </c>
      <c r="J376" s="59">
        <f t="shared" si="126"/>
        <v>-0.89</v>
      </c>
      <c r="K376" s="83">
        <v>16222.8</v>
      </c>
      <c r="L376" s="120">
        <f t="shared" si="127"/>
        <v>8.8000000000000007</v>
      </c>
      <c r="M376" s="59">
        <f t="shared" si="128"/>
        <v>0.21</v>
      </c>
      <c r="N376" s="128">
        <v>25.3</v>
      </c>
      <c r="O376" s="60">
        <f t="shared" si="129"/>
        <v>73</v>
      </c>
      <c r="P376" s="59">
        <f t="shared" si="130"/>
        <v>-0.2</v>
      </c>
      <c r="Q376" s="65">
        <f t="shared" si="123"/>
        <v>-0.95000000000000007</v>
      </c>
      <c r="R376" s="65">
        <f t="shared" si="131"/>
        <v>9.9999999999999811E-3</v>
      </c>
      <c r="S376" s="26">
        <f t="shared" si="116"/>
        <v>2</v>
      </c>
      <c r="T376" s="26">
        <f t="shared" si="121"/>
        <v>10</v>
      </c>
      <c r="U376" s="23">
        <f t="shared" si="117"/>
        <v>0</v>
      </c>
      <c r="V376" s="19">
        <f t="shared" si="118"/>
        <v>0</v>
      </c>
      <c r="W376" s="23">
        <f t="shared" si="119"/>
        <v>0</v>
      </c>
      <c r="X376" s="17" t="str">
        <f t="shared" si="120"/>
        <v>ВА</v>
      </c>
      <c r="Y376" s="1"/>
    </row>
    <row r="377" spans="2:25" ht="15" outlineLevel="2" x14ac:dyDescent="0.25">
      <c r="B377" s="2">
        <v>339</v>
      </c>
      <c r="C377" s="76" t="s">
        <v>381</v>
      </c>
      <c r="D377" s="5">
        <v>266.68</v>
      </c>
      <c r="E377" s="5">
        <v>220.67</v>
      </c>
      <c r="F377" s="13">
        <v>38.01</v>
      </c>
      <c r="G377" s="10">
        <f t="shared" si="124"/>
        <v>0.83</v>
      </c>
      <c r="H377" s="59">
        <f t="shared" si="125"/>
        <v>-0.17000000000000004</v>
      </c>
      <c r="I377" s="3">
        <f t="shared" si="122"/>
        <v>31</v>
      </c>
      <c r="J377" s="59">
        <f t="shared" si="126"/>
        <v>0.64</v>
      </c>
      <c r="K377" s="83">
        <v>2914.5</v>
      </c>
      <c r="L377" s="120">
        <f t="shared" si="127"/>
        <v>13.2</v>
      </c>
      <c r="M377" s="59">
        <f t="shared" si="128"/>
        <v>-0.19</v>
      </c>
      <c r="N377" s="128">
        <v>2.9</v>
      </c>
      <c r="O377" s="60">
        <f t="shared" si="129"/>
        <v>76</v>
      </c>
      <c r="P377" s="59">
        <f t="shared" si="130"/>
        <v>-0.17</v>
      </c>
      <c r="Q377" s="65">
        <f t="shared" si="123"/>
        <v>0.47</v>
      </c>
      <c r="R377" s="65">
        <f t="shared" si="131"/>
        <v>-0.36</v>
      </c>
      <c r="S377" s="26">
        <f t="shared" si="116"/>
        <v>1</v>
      </c>
      <c r="T377" s="26">
        <f t="shared" si="121"/>
        <v>20</v>
      </c>
      <c r="U377" s="23" t="str">
        <f t="shared" si="117"/>
        <v>АВ</v>
      </c>
      <c r="V377" s="19">
        <f t="shared" si="118"/>
        <v>0</v>
      </c>
      <c r="W377" s="23">
        <f t="shared" si="119"/>
        <v>0</v>
      </c>
      <c r="X377" s="17">
        <f t="shared" si="120"/>
        <v>0</v>
      </c>
      <c r="Y377" s="1"/>
    </row>
    <row r="378" spans="2:25" ht="15" outlineLevel="2" x14ac:dyDescent="0.25">
      <c r="B378" s="2">
        <v>340</v>
      </c>
      <c r="C378" s="76" t="s">
        <v>382</v>
      </c>
      <c r="D378" s="5">
        <v>269.95999999999998</v>
      </c>
      <c r="E378" s="5">
        <v>258.58</v>
      </c>
      <c r="F378" s="13">
        <v>144.37</v>
      </c>
      <c r="G378" s="10">
        <f t="shared" si="124"/>
        <v>0.96</v>
      </c>
      <c r="H378" s="59">
        <f t="shared" si="125"/>
        <v>-4.0000000000000036E-2</v>
      </c>
      <c r="I378" s="3">
        <f t="shared" si="122"/>
        <v>102</v>
      </c>
      <c r="J378" s="59">
        <f t="shared" si="126"/>
        <v>-0.2</v>
      </c>
      <c r="K378" s="83">
        <v>2200.1999999999998</v>
      </c>
      <c r="L378" s="120">
        <f t="shared" si="127"/>
        <v>8.5</v>
      </c>
      <c r="M378" s="59">
        <f t="shared" si="128"/>
        <v>0.23</v>
      </c>
      <c r="N378" s="128">
        <v>2</v>
      </c>
      <c r="O378" s="60">
        <f t="shared" si="129"/>
        <v>129</v>
      </c>
      <c r="P378" s="59">
        <f t="shared" si="130"/>
        <v>0.41</v>
      </c>
      <c r="Q378" s="65">
        <f t="shared" si="123"/>
        <v>-0.24000000000000005</v>
      </c>
      <c r="R378" s="65">
        <f t="shared" si="131"/>
        <v>0.64</v>
      </c>
      <c r="S378" s="26">
        <f t="shared" si="116"/>
        <v>2</v>
      </c>
      <c r="T378" s="26">
        <f t="shared" si="121"/>
        <v>10</v>
      </c>
      <c r="U378" s="23">
        <f t="shared" si="117"/>
        <v>0</v>
      </c>
      <c r="V378" s="19">
        <f t="shared" si="118"/>
        <v>0</v>
      </c>
      <c r="W378" s="23">
        <f t="shared" si="119"/>
        <v>0</v>
      </c>
      <c r="X378" s="17" t="str">
        <f t="shared" si="120"/>
        <v>ВА</v>
      </c>
      <c r="Y378" s="1"/>
    </row>
    <row r="379" spans="2:25" ht="15" outlineLevel="2" x14ac:dyDescent="0.25">
      <c r="B379" s="2">
        <v>341</v>
      </c>
      <c r="C379" s="76" t="s">
        <v>383</v>
      </c>
      <c r="D379" s="5">
        <v>626.91</v>
      </c>
      <c r="E379" s="5">
        <v>536.47</v>
      </c>
      <c r="F379" s="13">
        <v>948.43</v>
      </c>
      <c r="G379" s="10">
        <f t="shared" si="124"/>
        <v>0.86</v>
      </c>
      <c r="H379" s="59">
        <f t="shared" si="125"/>
        <v>-0.14000000000000001</v>
      </c>
      <c r="I379" s="3">
        <f t="shared" si="122"/>
        <v>323</v>
      </c>
      <c r="J379" s="59">
        <f t="shared" si="126"/>
        <v>-2.8</v>
      </c>
      <c r="K379" s="83">
        <v>4159.1000000000004</v>
      </c>
      <c r="L379" s="120">
        <f t="shared" si="127"/>
        <v>7.8</v>
      </c>
      <c r="M379" s="59">
        <f t="shared" si="128"/>
        <v>0.3</v>
      </c>
      <c r="N379" s="128">
        <v>6.3</v>
      </c>
      <c r="O379" s="60">
        <f t="shared" si="129"/>
        <v>85</v>
      </c>
      <c r="P379" s="59">
        <f t="shared" si="130"/>
        <v>-7.0000000000000007E-2</v>
      </c>
      <c r="Q379" s="65">
        <f t="shared" si="123"/>
        <v>-2.94</v>
      </c>
      <c r="R379" s="65">
        <f t="shared" si="131"/>
        <v>0.22999999999999998</v>
      </c>
      <c r="S379" s="26">
        <f t="shared" si="116"/>
        <v>2</v>
      </c>
      <c r="T379" s="26">
        <f t="shared" si="121"/>
        <v>10</v>
      </c>
      <c r="U379" s="23">
        <f t="shared" si="117"/>
        <v>0</v>
      </c>
      <c r="V379" s="19">
        <f t="shared" si="118"/>
        <v>0</v>
      </c>
      <c r="W379" s="23">
        <f t="shared" si="119"/>
        <v>0</v>
      </c>
      <c r="X379" s="17" t="str">
        <f t="shared" si="120"/>
        <v>ВА</v>
      </c>
      <c r="Y379" s="1"/>
    </row>
    <row r="380" spans="2:25" ht="15" outlineLevel="2" x14ac:dyDescent="0.25">
      <c r="B380" s="2">
        <v>342</v>
      </c>
      <c r="C380" s="76" t="s">
        <v>384</v>
      </c>
      <c r="D380" s="5">
        <v>500.28</v>
      </c>
      <c r="E380" s="5">
        <v>300.17</v>
      </c>
      <c r="F380" s="13">
        <v>465.11</v>
      </c>
      <c r="G380" s="10">
        <f t="shared" si="124"/>
        <v>0.6</v>
      </c>
      <c r="H380" s="59">
        <f t="shared" si="125"/>
        <v>-0.4</v>
      </c>
      <c r="I380" s="3">
        <f t="shared" si="122"/>
        <v>283</v>
      </c>
      <c r="J380" s="59">
        <f t="shared" si="126"/>
        <v>-2.33</v>
      </c>
      <c r="K380" s="83">
        <v>5259.9</v>
      </c>
      <c r="L380" s="120">
        <f t="shared" si="127"/>
        <v>17.5</v>
      </c>
      <c r="M380" s="59">
        <f t="shared" si="128"/>
        <v>-0.57999999999999996</v>
      </c>
      <c r="N380" s="128">
        <v>4.2</v>
      </c>
      <c r="O380" s="60">
        <f t="shared" si="129"/>
        <v>71</v>
      </c>
      <c r="P380" s="59">
        <f t="shared" si="130"/>
        <v>-0.22</v>
      </c>
      <c r="Q380" s="65">
        <f t="shared" si="123"/>
        <v>-2.73</v>
      </c>
      <c r="R380" s="65">
        <f t="shared" si="131"/>
        <v>-0.79999999999999993</v>
      </c>
      <c r="S380" s="26">
        <f t="shared" si="116"/>
        <v>2</v>
      </c>
      <c r="T380" s="26">
        <f t="shared" si="121"/>
        <v>20</v>
      </c>
      <c r="U380" s="23">
        <f t="shared" si="117"/>
        <v>0</v>
      </c>
      <c r="V380" s="19">
        <f t="shared" si="118"/>
        <v>0</v>
      </c>
      <c r="W380" s="23" t="str">
        <f t="shared" si="119"/>
        <v>ВВ</v>
      </c>
      <c r="X380" s="17">
        <f t="shared" si="120"/>
        <v>0</v>
      </c>
      <c r="Y380" s="1"/>
    </row>
    <row r="381" spans="2:25" ht="15" outlineLevel="2" x14ac:dyDescent="0.25">
      <c r="B381" s="2">
        <v>343</v>
      </c>
      <c r="C381" s="76" t="s">
        <v>385</v>
      </c>
      <c r="D381" s="5">
        <v>99.72</v>
      </c>
      <c r="E381" s="5">
        <v>101.01</v>
      </c>
      <c r="F381" s="13">
        <v>47.71</v>
      </c>
      <c r="G381" s="10">
        <f t="shared" si="124"/>
        <v>1.01</v>
      </c>
      <c r="H381" s="59">
        <f t="shared" si="125"/>
        <v>1.0000000000000009E-2</v>
      </c>
      <c r="I381" s="3">
        <f t="shared" si="122"/>
        <v>86</v>
      </c>
      <c r="J381" s="59">
        <f t="shared" si="126"/>
        <v>-0.01</v>
      </c>
      <c r="K381" s="83">
        <v>2132.3000000000002</v>
      </c>
      <c r="L381" s="120">
        <f t="shared" si="127"/>
        <v>21.1</v>
      </c>
      <c r="M381" s="59">
        <f t="shared" si="128"/>
        <v>-0.9</v>
      </c>
      <c r="N381" s="128">
        <v>2.9</v>
      </c>
      <c r="O381" s="60">
        <f t="shared" si="129"/>
        <v>35</v>
      </c>
      <c r="P381" s="59">
        <f t="shared" si="130"/>
        <v>-0.62</v>
      </c>
      <c r="Q381" s="65">
        <f t="shared" si="123"/>
        <v>0</v>
      </c>
      <c r="R381" s="65">
        <f t="shared" si="131"/>
        <v>-1.52</v>
      </c>
      <c r="S381" s="26">
        <f t="shared" si="116"/>
        <v>1</v>
      </c>
      <c r="T381" s="26">
        <f t="shared" si="121"/>
        <v>20</v>
      </c>
      <c r="U381" s="23" t="str">
        <f t="shared" si="117"/>
        <v>АВ</v>
      </c>
      <c r="V381" s="19">
        <f t="shared" si="118"/>
        <v>0</v>
      </c>
      <c r="W381" s="23">
        <f t="shared" si="119"/>
        <v>0</v>
      </c>
      <c r="X381" s="17">
        <f t="shared" si="120"/>
        <v>0</v>
      </c>
      <c r="Y381" s="1"/>
    </row>
    <row r="382" spans="2:25" ht="15" outlineLevel="2" x14ac:dyDescent="0.25">
      <c r="B382" s="2">
        <v>344</v>
      </c>
      <c r="C382" s="76" t="s">
        <v>386</v>
      </c>
      <c r="D382" s="5">
        <v>259.64999999999998</v>
      </c>
      <c r="E382" s="5">
        <v>259.27</v>
      </c>
      <c r="F382" s="13">
        <v>91.38</v>
      </c>
      <c r="G382" s="10">
        <f t="shared" si="124"/>
        <v>1</v>
      </c>
      <c r="H382" s="59">
        <f t="shared" si="125"/>
        <v>0</v>
      </c>
      <c r="I382" s="3">
        <f t="shared" si="122"/>
        <v>64</v>
      </c>
      <c r="J382" s="59">
        <f t="shared" si="126"/>
        <v>0.25</v>
      </c>
      <c r="K382" s="83">
        <v>3234.7</v>
      </c>
      <c r="L382" s="120">
        <f t="shared" si="127"/>
        <v>12.5</v>
      </c>
      <c r="M382" s="59">
        <f t="shared" si="128"/>
        <v>-0.13</v>
      </c>
      <c r="N382" s="128">
        <v>3</v>
      </c>
      <c r="O382" s="60">
        <f t="shared" si="129"/>
        <v>86</v>
      </c>
      <c r="P382" s="59">
        <f t="shared" si="130"/>
        <v>-0.06</v>
      </c>
      <c r="Q382" s="65">
        <f t="shared" si="123"/>
        <v>0.25</v>
      </c>
      <c r="R382" s="65">
        <f t="shared" si="131"/>
        <v>-0.19</v>
      </c>
      <c r="S382" s="26">
        <f t="shared" si="116"/>
        <v>1</v>
      </c>
      <c r="T382" s="26">
        <f t="shared" si="121"/>
        <v>20</v>
      </c>
      <c r="U382" s="23" t="str">
        <f t="shared" si="117"/>
        <v>АВ</v>
      </c>
      <c r="V382" s="19">
        <f t="shared" si="118"/>
        <v>0</v>
      </c>
      <c r="W382" s="23">
        <f t="shared" si="119"/>
        <v>0</v>
      </c>
      <c r="X382" s="17">
        <f t="shared" si="120"/>
        <v>0</v>
      </c>
      <c r="Y382" s="1"/>
    </row>
    <row r="383" spans="2:25" ht="15" outlineLevel="2" x14ac:dyDescent="0.25">
      <c r="B383" s="2">
        <v>345</v>
      </c>
      <c r="C383" s="76" t="s">
        <v>387</v>
      </c>
      <c r="D383" s="5">
        <v>2191.7800000000002</v>
      </c>
      <c r="E383" s="5">
        <v>1927.24</v>
      </c>
      <c r="F383" s="13">
        <v>1606.54</v>
      </c>
      <c r="G383" s="10">
        <f t="shared" si="124"/>
        <v>0.88</v>
      </c>
      <c r="H383" s="59">
        <f t="shared" si="125"/>
        <v>-0.12</v>
      </c>
      <c r="I383" s="3">
        <f t="shared" si="122"/>
        <v>152</v>
      </c>
      <c r="J383" s="59">
        <f t="shared" si="126"/>
        <v>-0.79</v>
      </c>
      <c r="K383" s="83">
        <v>16451.5</v>
      </c>
      <c r="L383" s="120">
        <f t="shared" si="127"/>
        <v>8.5</v>
      </c>
      <c r="M383" s="59">
        <f t="shared" si="128"/>
        <v>0.23</v>
      </c>
      <c r="N383" s="128">
        <v>26.9</v>
      </c>
      <c r="O383" s="60">
        <f t="shared" si="129"/>
        <v>72</v>
      </c>
      <c r="P383" s="59">
        <f t="shared" si="130"/>
        <v>-0.21</v>
      </c>
      <c r="Q383" s="65">
        <f t="shared" si="123"/>
        <v>-0.91</v>
      </c>
      <c r="R383" s="65">
        <f t="shared" si="131"/>
        <v>2.0000000000000018E-2</v>
      </c>
      <c r="S383" s="26">
        <f t="shared" si="116"/>
        <v>2</v>
      </c>
      <c r="T383" s="26">
        <f t="shared" si="121"/>
        <v>10</v>
      </c>
      <c r="U383" s="23">
        <f t="shared" si="117"/>
        <v>0</v>
      </c>
      <c r="V383" s="19">
        <f t="shared" si="118"/>
        <v>0</v>
      </c>
      <c r="W383" s="23">
        <f t="shared" si="119"/>
        <v>0</v>
      </c>
      <c r="X383" s="17" t="str">
        <f t="shared" si="120"/>
        <v>ВА</v>
      </c>
      <c r="Y383" s="1"/>
    </row>
    <row r="384" spans="2:25" ht="15" outlineLevel="2" x14ac:dyDescent="0.25">
      <c r="B384" s="2">
        <v>346</v>
      </c>
      <c r="C384" s="76" t="s">
        <v>388</v>
      </c>
      <c r="D384" s="5">
        <v>118.68</v>
      </c>
      <c r="E384" s="5">
        <v>112.34</v>
      </c>
      <c r="F384" s="13">
        <v>45.33</v>
      </c>
      <c r="G384" s="10">
        <f t="shared" si="124"/>
        <v>0.95</v>
      </c>
      <c r="H384" s="59">
        <f t="shared" si="125"/>
        <v>-5.0000000000000044E-2</v>
      </c>
      <c r="I384" s="3">
        <f t="shared" si="122"/>
        <v>74</v>
      </c>
      <c r="J384" s="59">
        <f t="shared" si="126"/>
        <v>0.13</v>
      </c>
      <c r="K384" s="83">
        <v>2556.4</v>
      </c>
      <c r="L384" s="120">
        <f t="shared" si="127"/>
        <v>22.8</v>
      </c>
      <c r="M384" s="59">
        <f t="shared" si="128"/>
        <v>-1.05</v>
      </c>
      <c r="N384" s="128">
        <v>2.9</v>
      </c>
      <c r="O384" s="60">
        <f t="shared" si="129"/>
        <v>39</v>
      </c>
      <c r="P384" s="59">
        <f t="shared" si="130"/>
        <v>-0.56999999999999995</v>
      </c>
      <c r="Q384" s="65">
        <f t="shared" si="123"/>
        <v>7.999999999999996E-2</v>
      </c>
      <c r="R384" s="65">
        <f t="shared" si="131"/>
        <v>-1.62</v>
      </c>
      <c r="S384" s="26">
        <f t="shared" si="116"/>
        <v>1</v>
      </c>
      <c r="T384" s="26">
        <f t="shared" si="121"/>
        <v>20</v>
      </c>
      <c r="U384" s="23" t="str">
        <f t="shared" si="117"/>
        <v>АВ</v>
      </c>
      <c r="V384" s="19">
        <f t="shared" si="118"/>
        <v>0</v>
      </c>
      <c r="W384" s="23">
        <f t="shared" si="119"/>
        <v>0</v>
      </c>
      <c r="X384" s="17">
        <f t="shared" si="120"/>
        <v>0</v>
      </c>
      <c r="Y384" s="1"/>
    </row>
    <row r="385" spans="2:26" ht="15" outlineLevel="2" x14ac:dyDescent="0.25">
      <c r="B385" s="2">
        <v>347</v>
      </c>
      <c r="C385" s="76" t="s">
        <v>389</v>
      </c>
      <c r="D385" s="5">
        <v>678.12</v>
      </c>
      <c r="E385" s="5">
        <v>580.92999999999995</v>
      </c>
      <c r="F385" s="13">
        <v>829.19</v>
      </c>
      <c r="G385" s="10">
        <f t="shared" si="124"/>
        <v>0.86</v>
      </c>
      <c r="H385" s="59">
        <f t="shared" si="125"/>
        <v>-0.14000000000000001</v>
      </c>
      <c r="I385" s="3">
        <f t="shared" si="122"/>
        <v>260</v>
      </c>
      <c r="J385" s="59">
        <f t="shared" si="126"/>
        <v>-2.06</v>
      </c>
      <c r="K385" s="83">
        <v>3879.3</v>
      </c>
      <c r="L385" s="120">
        <f t="shared" si="127"/>
        <v>6.7</v>
      </c>
      <c r="M385" s="59">
        <f t="shared" si="128"/>
        <v>0.4</v>
      </c>
      <c r="N385" s="128">
        <v>6</v>
      </c>
      <c r="O385" s="60">
        <f t="shared" si="129"/>
        <v>97</v>
      </c>
      <c r="P385" s="59">
        <f t="shared" si="130"/>
        <v>0.06</v>
      </c>
      <c r="Q385" s="65">
        <f t="shared" si="123"/>
        <v>-2.2000000000000002</v>
      </c>
      <c r="R385" s="65">
        <f t="shared" si="131"/>
        <v>0.46</v>
      </c>
      <c r="S385" s="26">
        <f t="shared" si="116"/>
        <v>2</v>
      </c>
      <c r="T385" s="26">
        <f t="shared" si="121"/>
        <v>10</v>
      </c>
      <c r="U385" s="23">
        <f t="shared" si="117"/>
        <v>0</v>
      </c>
      <c r="V385" s="19">
        <f t="shared" si="118"/>
        <v>0</v>
      </c>
      <c r="W385" s="23">
        <f t="shared" si="119"/>
        <v>0</v>
      </c>
      <c r="X385" s="17" t="str">
        <f t="shared" si="120"/>
        <v>ВА</v>
      </c>
      <c r="Y385" s="1"/>
    </row>
    <row r="386" spans="2:26" ht="15" outlineLevel="2" x14ac:dyDescent="0.25">
      <c r="B386" s="2">
        <v>348</v>
      </c>
      <c r="C386" s="76" t="s">
        <v>390</v>
      </c>
      <c r="D386" s="5">
        <v>3617.76</v>
      </c>
      <c r="E386" s="5">
        <v>3170.89</v>
      </c>
      <c r="F386" s="13">
        <v>3127.87</v>
      </c>
      <c r="G386" s="10">
        <f t="shared" si="124"/>
        <v>0.88</v>
      </c>
      <c r="H386" s="59">
        <f t="shared" si="125"/>
        <v>-0.12</v>
      </c>
      <c r="I386" s="3">
        <f t="shared" si="122"/>
        <v>180</v>
      </c>
      <c r="J386" s="59">
        <f t="shared" si="126"/>
        <v>-1.1200000000000001</v>
      </c>
      <c r="K386" s="83">
        <v>23037.1</v>
      </c>
      <c r="L386" s="120">
        <f t="shared" si="127"/>
        <v>7.3</v>
      </c>
      <c r="M386" s="59">
        <f t="shared" si="128"/>
        <v>0.34</v>
      </c>
      <c r="N386" s="128">
        <v>32.6</v>
      </c>
      <c r="O386" s="60">
        <f t="shared" si="129"/>
        <v>97</v>
      </c>
      <c r="P386" s="59">
        <f t="shared" si="130"/>
        <v>0.06</v>
      </c>
      <c r="Q386" s="65">
        <f t="shared" si="123"/>
        <v>-1.2400000000000002</v>
      </c>
      <c r="R386" s="65">
        <f t="shared" si="131"/>
        <v>0.4</v>
      </c>
      <c r="S386" s="26">
        <f t="shared" si="116"/>
        <v>2</v>
      </c>
      <c r="T386" s="26">
        <f t="shared" si="121"/>
        <v>10</v>
      </c>
      <c r="U386" s="23">
        <f t="shared" si="117"/>
        <v>0</v>
      </c>
      <c r="V386" s="19">
        <f t="shared" si="118"/>
        <v>0</v>
      </c>
      <c r="W386" s="23">
        <f t="shared" si="119"/>
        <v>0</v>
      </c>
      <c r="X386" s="17" t="str">
        <f t="shared" si="120"/>
        <v>ВА</v>
      </c>
      <c r="Y386" s="1"/>
    </row>
    <row r="387" spans="2:26" ht="15" outlineLevel="2" x14ac:dyDescent="0.25">
      <c r="B387" s="2">
        <v>349</v>
      </c>
      <c r="C387" s="76" t="s">
        <v>391</v>
      </c>
      <c r="D387" s="5">
        <v>273.43</v>
      </c>
      <c r="E387" s="5">
        <v>182.16</v>
      </c>
      <c r="F387" s="13">
        <v>476.27</v>
      </c>
      <c r="G387" s="10">
        <f t="shared" si="124"/>
        <v>0.67</v>
      </c>
      <c r="H387" s="59">
        <f t="shared" si="125"/>
        <v>-0.32999999999999996</v>
      </c>
      <c r="I387" s="3">
        <f t="shared" si="122"/>
        <v>477</v>
      </c>
      <c r="J387" s="59">
        <f t="shared" si="126"/>
        <v>-4.6100000000000003</v>
      </c>
      <c r="K387" s="83">
        <v>2601.6</v>
      </c>
      <c r="L387" s="120">
        <f t="shared" si="127"/>
        <v>14.3</v>
      </c>
      <c r="M387" s="59">
        <f t="shared" si="128"/>
        <v>-0.28999999999999998</v>
      </c>
      <c r="N387" s="128">
        <v>4.3</v>
      </c>
      <c r="O387" s="60">
        <f t="shared" si="129"/>
        <v>42</v>
      </c>
      <c r="P387" s="59">
        <f t="shared" si="130"/>
        <v>-0.54</v>
      </c>
      <c r="Q387" s="65">
        <f t="shared" si="123"/>
        <v>-4.9400000000000004</v>
      </c>
      <c r="R387" s="65">
        <f t="shared" si="131"/>
        <v>-0.83000000000000007</v>
      </c>
      <c r="S387" s="26">
        <f t="shared" si="116"/>
        <v>2</v>
      </c>
      <c r="T387" s="26">
        <f t="shared" si="121"/>
        <v>20</v>
      </c>
      <c r="U387" s="23">
        <f t="shared" si="117"/>
        <v>0</v>
      </c>
      <c r="V387" s="19">
        <f t="shared" si="118"/>
        <v>0</v>
      </c>
      <c r="W387" s="23" t="str">
        <f t="shared" si="119"/>
        <v>ВВ</v>
      </c>
      <c r="X387" s="17">
        <f t="shared" si="120"/>
        <v>0</v>
      </c>
      <c r="Y387" s="1"/>
    </row>
    <row r="388" spans="2:26" ht="15" outlineLevel="2" x14ac:dyDescent="0.25">
      <c r="B388" s="2">
        <v>350</v>
      </c>
      <c r="C388" s="76" t="s">
        <v>392</v>
      </c>
      <c r="D388" s="5">
        <v>439.22</v>
      </c>
      <c r="E388" s="5">
        <v>426.7</v>
      </c>
      <c r="F388" s="13">
        <v>173.53</v>
      </c>
      <c r="G388" s="10">
        <f t="shared" si="124"/>
        <v>0.97</v>
      </c>
      <c r="H388" s="59">
        <f t="shared" si="125"/>
        <v>-3.0000000000000027E-2</v>
      </c>
      <c r="I388" s="3">
        <f t="shared" si="122"/>
        <v>74</v>
      </c>
      <c r="J388" s="59">
        <f t="shared" si="126"/>
        <v>0.13</v>
      </c>
      <c r="K388" s="83">
        <v>3861.2</v>
      </c>
      <c r="L388" s="120">
        <f t="shared" si="127"/>
        <v>9</v>
      </c>
      <c r="M388" s="59">
        <f t="shared" si="128"/>
        <v>0.19</v>
      </c>
      <c r="N388" s="128">
        <v>5.4</v>
      </c>
      <c r="O388" s="60">
        <f t="shared" si="129"/>
        <v>79</v>
      </c>
      <c r="P388" s="59">
        <f t="shared" si="130"/>
        <v>-0.14000000000000001</v>
      </c>
      <c r="Q388" s="65">
        <f t="shared" si="123"/>
        <v>9.9999999999999978E-2</v>
      </c>
      <c r="R388" s="65">
        <f t="shared" si="131"/>
        <v>4.9999999999999989E-2</v>
      </c>
      <c r="S388" s="26">
        <f t="shared" si="116"/>
        <v>1</v>
      </c>
      <c r="T388" s="26">
        <f t="shared" si="121"/>
        <v>10</v>
      </c>
      <c r="U388" s="23">
        <f t="shared" si="117"/>
        <v>0</v>
      </c>
      <c r="V388" s="19" t="str">
        <f t="shared" si="118"/>
        <v>АА</v>
      </c>
      <c r="W388" s="23">
        <f t="shared" si="119"/>
        <v>0</v>
      </c>
      <c r="X388" s="17">
        <f t="shared" si="120"/>
        <v>0</v>
      </c>
      <c r="Y388" s="1"/>
    </row>
    <row r="389" spans="2:26" s="112" customFormat="1" ht="15" outlineLevel="2" x14ac:dyDescent="0.25">
      <c r="B389" s="2">
        <v>351</v>
      </c>
      <c r="C389" s="76" t="s">
        <v>393</v>
      </c>
      <c r="D389" s="5">
        <v>118.23</v>
      </c>
      <c r="E389" s="5">
        <v>84.38</v>
      </c>
      <c r="F389" s="13">
        <v>132.85</v>
      </c>
      <c r="G389" s="10">
        <f t="shared" si="124"/>
        <v>0.71</v>
      </c>
      <c r="H389" s="59">
        <f t="shared" si="125"/>
        <v>-0.29000000000000004</v>
      </c>
      <c r="I389" s="3">
        <f t="shared" si="122"/>
        <v>287</v>
      </c>
      <c r="J389" s="59">
        <f t="shared" si="126"/>
        <v>-2.37</v>
      </c>
      <c r="K389" s="83">
        <v>1926.2</v>
      </c>
      <c r="L389" s="120">
        <f t="shared" si="127"/>
        <v>22.8</v>
      </c>
      <c r="M389" s="59">
        <f t="shared" si="128"/>
        <v>-1.05</v>
      </c>
      <c r="N389" s="128">
        <v>2</v>
      </c>
      <c r="O389" s="60">
        <f t="shared" si="129"/>
        <v>42</v>
      </c>
      <c r="P389" s="59">
        <f t="shared" si="130"/>
        <v>-0.54</v>
      </c>
      <c r="Q389" s="65">
        <f t="shared" si="123"/>
        <v>-2.66</v>
      </c>
      <c r="R389" s="65">
        <f t="shared" si="131"/>
        <v>-1.59</v>
      </c>
      <c r="S389" s="116">
        <f t="shared" si="116"/>
        <v>2</v>
      </c>
      <c r="T389" s="116">
        <f t="shared" si="121"/>
        <v>20</v>
      </c>
      <c r="U389" s="110">
        <f t="shared" si="117"/>
        <v>0</v>
      </c>
      <c r="V389" s="119">
        <f t="shared" si="118"/>
        <v>0</v>
      </c>
      <c r="W389" s="110" t="str">
        <f t="shared" si="119"/>
        <v>ВВ</v>
      </c>
      <c r="X389" s="119">
        <f t="shared" si="120"/>
        <v>0</v>
      </c>
    </row>
    <row r="390" spans="2:26" ht="15" outlineLevel="2" x14ac:dyDescent="0.25">
      <c r="B390" s="2">
        <v>352</v>
      </c>
      <c r="C390" s="76" t="s">
        <v>394</v>
      </c>
      <c r="D390" s="5">
        <v>201.44</v>
      </c>
      <c r="E390" s="5">
        <v>166.38</v>
      </c>
      <c r="F390" s="13">
        <v>138.07</v>
      </c>
      <c r="G390" s="10">
        <f t="shared" si="124"/>
        <v>0.83</v>
      </c>
      <c r="H390" s="59">
        <f t="shared" si="125"/>
        <v>-0.17000000000000004</v>
      </c>
      <c r="I390" s="3">
        <f t="shared" si="122"/>
        <v>151</v>
      </c>
      <c r="J390" s="59">
        <f t="shared" si="126"/>
        <v>-0.77</v>
      </c>
      <c r="K390" s="83">
        <v>1684.8</v>
      </c>
      <c r="L390" s="120">
        <f t="shared" si="127"/>
        <v>10.1</v>
      </c>
      <c r="M390" s="59">
        <f t="shared" si="128"/>
        <v>0.09</v>
      </c>
      <c r="N390" s="128">
        <v>1.1000000000000001</v>
      </c>
      <c r="O390" s="60">
        <f t="shared" si="129"/>
        <v>151</v>
      </c>
      <c r="P390" s="59">
        <f t="shared" si="130"/>
        <v>0.65</v>
      </c>
      <c r="Q390" s="65">
        <f t="shared" si="123"/>
        <v>-0.94000000000000006</v>
      </c>
      <c r="R390" s="65">
        <f t="shared" si="131"/>
        <v>0.74</v>
      </c>
      <c r="S390" s="26">
        <f t="shared" si="116"/>
        <v>2</v>
      </c>
      <c r="T390" s="26">
        <f t="shared" si="121"/>
        <v>10</v>
      </c>
      <c r="U390" s="23">
        <f t="shared" si="117"/>
        <v>0</v>
      </c>
      <c r="V390" s="19">
        <f t="shared" si="118"/>
        <v>0</v>
      </c>
      <c r="W390" s="23">
        <f t="shared" si="119"/>
        <v>0</v>
      </c>
      <c r="X390" s="17" t="str">
        <f t="shared" si="120"/>
        <v>ВА</v>
      </c>
      <c r="Y390" s="1"/>
    </row>
    <row r="391" spans="2:26" ht="15" outlineLevel="2" x14ac:dyDescent="0.25">
      <c r="B391" s="2">
        <v>353</v>
      </c>
      <c r="C391" s="76" t="s">
        <v>395</v>
      </c>
      <c r="D391" s="5">
        <v>1751.1</v>
      </c>
      <c r="E391" s="5">
        <v>1454.99</v>
      </c>
      <c r="F391" s="13">
        <v>1739.11</v>
      </c>
      <c r="G391" s="10">
        <f t="shared" si="124"/>
        <v>0.83</v>
      </c>
      <c r="H391" s="59">
        <f t="shared" si="125"/>
        <v>-0.17000000000000004</v>
      </c>
      <c r="I391" s="3">
        <f t="shared" si="122"/>
        <v>218</v>
      </c>
      <c r="J391" s="59">
        <f t="shared" si="126"/>
        <v>-1.56</v>
      </c>
      <c r="K391" s="83">
        <v>14691.6</v>
      </c>
      <c r="L391" s="120">
        <f t="shared" si="127"/>
        <v>10.1</v>
      </c>
      <c r="M391" s="59">
        <f t="shared" si="128"/>
        <v>0.09</v>
      </c>
      <c r="N391" s="128">
        <v>16.2</v>
      </c>
      <c r="O391" s="60">
        <f t="shared" si="129"/>
        <v>90</v>
      </c>
      <c r="P391" s="59">
        <f t="shared" si="130"/>
        <v>-0.02</v>
      </c>
      <c r="Q391" s="65">
        <f t="shared" si="123"/>
        <v>-1.73</v>
      </c>
      <c r="R391" s="65">
        <f t="shared" si="131"/>
        <v>6.9999999999999993E-2</v>
      </c>
      <c r="S391" s="26">
        <f t="shared" si="116"/>
        <v>2</v>
      </c>
      <c r="T391" s="26">
        <f t="shared" si="121"/>
        <v>10</v>
      </c>
      <c r="U391" s="23">
        <f t="shared" si="117"/>
        <v>0</v>
      </c>
      <c r="V391" s="19">
        <f t="shared" si="118"/>
        <v>0</v>
      </c>
      <c r="W391" s="23">
        <f t="shared" si="119"/>
        <v>0</v>
      </c>
      <c r="X391" s="17" t="str">
        <f t="shared" si="120"/>
        <v>ВА</v>
      </c>
      <c r="Y391" s="1"/>
    </row>
    <row r="392" spans="2:26" ht="15" outlineLevel="2" x14ac:dyDescent="0.25">
      <c r="B392" s="2">
        <v>354</v>
      </c>
      <c r="C392" s="76" t="s">
        <v>396</v>
      </c>
      <c r="D392" s="5">
        <v>182.7</v>
      </c>
      <c r="E392" s="5">
        <v>197.09</v>
      </c>
      <c r="F392" s="13">
        <v>75.61</v>
      </c>
      <c r="G392" s="10">
        <f t="shared" si="124"/>
        <v>1.08</v>
      </c>
      <c r="H392" s="59">
        <f t="shared" si="125"/>
        <v>8.0000000000000071E-2</v>
      </c>
      <c r="I392" s="3">
        <f t="shared" si="122"/>
        <v>70</v>
      </c>
      <c r="J392" s="59">
        <f t="shared" si="126"/>
        <v>0.18</v>
      </c>
      <c r="K392" s="83">
        <v>2625.5</v>
      </c>
      <c r="L392" s="120">
        <f t="shared" si="127"/>
        <v>13.3</v>
      </c>
      <c r="M392" s="59">
        <f t="shared" si="128"/>
        <v>-0.2</v>
      </c>
      <c r="N392" s="128">
        <v>2.7</v>
      </c>
      <c r="O392" s="60">
        <f t="shared" si="129"/>
        <v>73</v>
      </c>
      <c r="P392" s="59">
        <f t="shared" si="130"/>
        <v>-0.2</v>
      </c>
      <c r="Q392" s="65">
        <f t="shared" si="123"/>
        <v>0.26000000000000006</v>
      </c>
      <c r="R392" s="65">
        <f t="shared" si="131"/>
        <v>-0.4</v>
      </c>
      <c r="S392" s="26">
        <f t="shared" si="116"/>
        <v>1</v>
      </c>
      <c r="T392" s="26">
        <f t="shared" si="121"/>
        <v>20</v>
      </c>
      <c r="U392" s="23" t="str">
        <f t="shared" si="117"/>
        <v>АВ</v>
      </c>
      <c r="V392" s="19">
        <f t="shared" si="118"/>
        <v>0</v>
      </c>
      <c r="W392" s="23">
        <f t="shared" si="119"/>
        <v>0</v>
      </c>
      <c r="X392" s="17">
        <f t="shared" si="120"/>
        <v>0</v>
      </c>
      <c r="Y392" s="1"/>
    </row>
    <row r="393" spans="2:26" ht="15" outlineLevel="2" x14ac:dyDescent="0.25">
      <c r="B393" s="2">
        <v>355</v>
      </c>
      <c r="C393" s="76" t="s">
        <v>397</v>
      </c>
      <c r="D393" s="5">
        <v>268.86</v>
      </c>
      <c r="E393" s="5">
        <v>225.15</v>
      </c>
      <c r="F393" s="13">
        <v>122.71</v>
      </c>
      <c r="G393" s="10">
        <f t="shared" si="124"/>
        <v>0.84</v>
      </c>
      <c r="H393" s="59">
        <f t="shared" si="125"/>
        <v>-0.16000000000000003</v>
      </c>
      <c r="I393" s="3">
        <f t="shared" si="122"/>
        <v>99</v>
      </c>
      <c r="J393" s="59">
        <f t="shared" si="126"/>
        <v>-0.16</v>
      </c>
      <c r="K393" s="83">
        <v>2386.6999999999998</v>
      </c>
      <c r="L393" s="120">
        <f t="shared" si="127"/>
        <v>10.6</v>
      </c>
      <c r="M393" s="59">
        <f t="shared" si="128"/>
        <v>0.05</v>
      </c>
      <c r="N393" s="128">
        <v>2.1</v>
      </c>
      <c r="O393" s="60">
        <f t="shared" si="129"/>
        <v>107</v>
      </c>
      <c r="P393" s="59">
        <f t="shared" si="130"/>
        <v>0.17</v>
      </c>
      <c r="Q393" s="65">
        <f t="shared" si="123"/>
        <v>-0.32000000000000006</v>
      </c>
      <c r="R393" s="65">
        <f t="shared" si="131"/>
        <v>0.22000000000000003</v>
      </c>
      <c r="S393" s="26">
        <f t="shared" si="116"/>
        <v>2</v>
      </c>
      <c r="T393" s="26">
        <f t="shared" si="121"/>
        <v>10</v>
      </c>
      <c r="U393" s="23">
        <f t="shared" si="117"/>
        <v>0</v>
      </c>
      <c r="V393" s="19">
        <f t="shared" si="118"/>
        <v>0</v>
      </c>
      <c r="W393" s="23">
        <f t="shared" si="119"/>
        <v>0</v>
      </c>
      <c r="X393" s="17" t="str">
        <f t="shared" si="120"/>
        <v>ВА</v>
      </c>
      <c r="Y393" s="1"/>
    </row>
    <row r="394" spans="2:26" ht="15" outlineLevel="2" x14ac:dyDescent="0.25">
      <c r="B394" s="2">
        <v>356</v>
      </c>
      <c r="C394" s="76" t="s">
        <v>398</v>
      </c>
      <c r="D394" s="5">
        <v>45.3</v>
      </c>
      <c r="E394" s="5">
        <v>31.75</v>
      </c>
      <c r="F394" s="13">
        <v>26.55</v>
      </c>
      <c r="G394" s="10">
        <f t="shared" si="124"/>
        <v>0.7</v>
      </c>
      <c r="H394" s="59">
        <f t="shared" si="125"/>
        <v>-0.30000000000000004</v>
      </c>
      <c r="I394" s="3">
        <f t="shared" si="122"/>
        <v>153</v>
      </c>
      <c r="J394" s="59">
        <f t="shared" si="126"/>
        <v>-0.8</v>
      </c>
      <c r="K394" s="83">
        <v>1800.5</v>
      </c>
      <c r="L394" s="120">
        <f t="shared" si="127"/>
        <v>56.7</v>
      </c>
      <c r="M394" s="59">
        <f t="shared" si="128"/>
        <v>-4.1100000000000003</v>
      </c>
      <c r="N394" s="128">
        <v>1</v>
      </c>
      <c r="O394" s="60">
        <f t="shared" si="129"/>
        <v>32</v>
      </c>
      <c r="P394" s="59">
        <f t="shared" si="130"/>
        <v>-0.65</v>
      </c>
      <c r="Q394" s="65">
        <f t="shared" si="123"/>
        <v>-1.1000000000000001</v>
      </c>
      <c r="R394" s="65">
        <f t="shared" si="131"/>
        <v>-4.7600000000000007</v>
      </c>
      <c r="S394" s="26">
        <f t="shared" si="116"/>
        <v>2</v>
      </c>
      <c r="T394" s="26">
        <f t="shared" si="121"/>
        <v>20</v>
      </c>
      <c r="U394" s="23">
        <f t="shared" si="117"/>
        <v>0</v>
      </c>
      <c r="V394" s="19">
        <f t="shared" si="118"/>
        <v>0</v>
      </c>
      <c r="W394" s="23" t="str">
        <f t="shared" si="119"/>
        <v>ВВ</v>
      </c>
      <c r="X394" s="17">
        <f t="shared" si="120"/>
        <v>0</v>
      </c>
      <c r="Y394" s="1"/>
    </row>
    <row r="395" spans="2:26" ht="15" outlineLevel="2" x14ac:dyDescent="0.25">
      <c r="B395" s="2">
        <v>357</v>
      </c>
      <c r="C395" s="76" t="s">
        <v>399</v>
      </c>
      <c r="D395" s="5">
        <v>104.99</v>
      </c>
      <c r="E395" s="5">
        <v>90.97</v>
      </c>
      <c r="F395" s="13">
        <v>56.01</v>
      </c>
      <c r="G395" s="10">
        <f t="shared" si="124"/>
        <v>0.87</v>
      </c>
      <c r="H395" s="59">
        <f t="shared" si="125"/>
        <v>-0.13</v>
      </c>
      <c r="I395" s="3">
        <f t="shared" si="122"/>
        <v>112</v>
      </c>
      <c r="J395" s="59">
        <f t="shared" si="126"/>
        <v>-0.32</v>
      </c>
      <c r="K395" s="83">
        <v>2175.8000000000002</v>
      </c>
      <c r="L395" s="120">
        <f t="shared" si="127"/>
        <v>23.9</v>
      </c>
      <c r="M395" s="59">
        <f t="shared" si="128"/>
        <v>-1.1499999999999999</v>
      </c>
      <c r="N395" s="128">
        <v>3</v>
      </c>
      <c r="O395" s="60">
        <f t="shared" si="129"/>
        <v>30</v>
      </c>
      <c r="P395" s="59">
        <f t="shared" si="130"/>
        <v>-0.67</v>
      </c>
      <c r="Q395" s="65">
        <f t="shared" si="123"/>
        <v>-0.45</v>
      </c>
      <c r="R395" s="65">
        <f t="shared" si="131"/>
        <v>-1.8199999999999998</v>
      </c>
      <c r="S395" s="26">
        <f t="shared" si="116"/>
        <v>2</v>
      </c>
      <c r="T395" s="26">
        <f t="shared" si="121"/>
        <v>20</v>
      </c>
      <c r="U395" s="23">
        <f t="shared" si="117"/>
        <v>0</v>
      </c>
      <c r="V395" s="19">
        <f t="shared" si="118"/>
        <v>0</v>
      </c>
      <c r="W395" s="23" t="str">
        <f t="shared" si="119"/>
        <v>ВВ</v>
      </c>
      <c r="X395" s="17">
        <f t="shared" si="120"/>
        <v>0</v>
      </c>
      <c r="Y395" s="1"/>
    </row>
    <row r="396" spans="2:26" ht="15" outlineLevel="2" x14ac:dyDescent="0.25">
      <c r="B396" s="2">
        <v>358</v>
      </c>
      <c r="C396" s="76" t="s">
        <v>400</v>
      </c>
      <c r="D396" s="5">
        <v>151.16</v>
      </c>
      <c r="E396" s="5">
        <v>126.77</v>
      </c>
      <c r="F396" s="13">
        <v>156.38999999999999</v>
      </c>
      <c r="G396" s="10">
        <f t="shared" si="124"/>
        <v>0.84</v>
      </c>
      <c r="H396" s="59">
        <f t="shared" si="125"/>
        <v>-0.16000000000000003</v>
      </c>
      <c r="I396" s="3">
        <f t="shared" si="122"/>
        <v>225</v>
      </c>
      <c r="J396" s="59">
        <f t="shared" si="126"/>
        <v>-1.64</v>
      </c>
      <c r="K396" s="83">
        <v>1505.3</v>
      </c>
      <c r="L396" s="120">
        <f t="shared" si="127"/>
        <v>11.9</v>
      </c>
      <c r="M396" s="59">
        <f t="shared" si="128"/>
        <v>-7.0000000000000007E-2</v>
      </c>
      <c r="N396" s="128">
        <v>1.4</v>
      </c>
      <c r="O396" s="60">
        <f t="shared" si="129"/>
        <v>91</v>
      </c>
      <c r="P396" s="59">
        <f t="shared" si="130"/>
        <v>-0.01</v>
      </c>
      <c r="Q396" s="65">
        <f t="shared" si="123"/>
        <v>-1.7999999999999998</v>
      </c>
      <c r="R396" s="65">
        <f t="shared" si="131"/>
        <v>-0.08</v>
      </c>
      <c r="S396" s="26">
        <f t="shared" si="116"/>
        <v>2</v>
      </c>
      <c r="T396" s="26">
        <f t="shared" si="121"/>
        <v>20</v>
      </c>
      <c r="U396" s="23">
        <f t="shared" si="117"/>
        <v>0</v>
      </c>
      <c r="V396" s="19">
        <f t="shared" si="118"/>
        <v>0</v>
      </c>
      <c r="W396" s="23" t="str">
        <f t="shared" si="119"/>
        <v>ВВ</v>
      </c>
      <c r="X396" s="17">
        <f t="shared" si="120"/>
        <v>0</v>
      </c>
      <c r="Y396" s="1"/>
    </row>
    <row r="397" spans="2:26" ht="15" outlineLevel="2" x14ac:dyDescent="0.25">
      <c r="B397" s="2">
        <v>359</v>
      </c>
      <c r="C397" s="76" t="s">
        <v>401</v>
      </c>
      <c r="D397" s="5">
        <v>150.68</v>
      </c>
      <c r="E397" s="5">
        <v>119.91</v>
      </c>
      <c r="F397" s="13">
        <v>195.77</v>
      </c>
      <c r="G397" s="10">
        <f t="shared" si="124"/>
        <v>0.8</v>
      </c>
      <c r="H397" s="59">
        <f t="shared" si="125"/>
        <v>-0.19999999999999996</v>
      </c>
      <c r="I397" s="3">
        <f t="shared" si="122"/>
        <v>298</v>
      </c>
      <c r="J397" s="59">
        <f t="shared" si="126"/>
        <v>-2.5</v>
      </c>
      <c r="K397" s="83">
        <v>1621.5</v>
      </c>
      <c r="L397" s="120">
        <f t="shared" si="127"/>
        <v>13.5</v>
      </c>
      <c r="M397" s="59">
        <f t="shared" si="128"/>
        <v>-0.22</v>
      </c>
      <c r="N397" s="128">
        <v>1</v>
      </c>
      <c r="O397" s="60">
        <f t="shared" si="129"/>
        <v>120</v>
      </c>
      <c r="P397" s="59">
        <f t="shared" si="130"/>
        <v>0.31</v>
      </c>
      <c r="Q397" s="65">
        <f t="shared" si="123"/>
        <v>-2.7</v>
      </c>
      <c r="R397" s="65">
        <f t="shared" si="131"/>
        <v>0.09</v>
      </c>
      <c r="S397" s="26">
        <f t="shared" si="116"/>
        <v>2</v>
      </c>
      <c r="T397" s="26">
        <f t="shared" si="121"/>
        <v>10</v>
      </c>
      <c r="U397" s="23">
        <f t="shared" si="117"/>
        <v>0</v>
      </c>
      <c r="V397" s="19">
        <f t="shared" si="118"/>
        <v>0</v>
      </c>
      <c r="W397" s="23">
        <f t="shared" si="119"/>
        <v>0</v>
      </c>
      <c r="X397" s="17" t="str">
        <f t="shared" si="120"/>
        <v>ВА</v>
      </c>
      <c r="Y397" s="1"/>
    </row>
    <row r="398" spans="2:26" ht="15" outlineLevel="2" x14ac:dyDescent="0.25">
      <c r="B398" s="2">
        <v>360</v>
      </c>
      <c r="C398" s="76" t="s">
        <v>402</v>
      </c>
      <c r="D398" s="5">
        <v>1122.31</v>
      </c>
      <c r="E398" s="5">
        <v>1003.99</v>
      </c>
      <c r="F398" s="13">
        <v>740.32</v>
      </c>
      <c r="G398" s="10">
        <f t="shared" si="124"/>
        <v>0.89</v>
      </c>
      <c r="H398" s="59">
        <f t="shared" si="125"/>
        <v>-0.10999999999999999</v>
      </c>
      <c r="I398" s="3">
        <f t="shared" si="122"/>
        <v>135</v>
      </c>
      <c r="J398" s="59">
        <f t="shared" si="126"/>
        <v>-0.59</v>
      </c>
      <c r="K398" s="83">
        <v>7389.1</v>
      </c>
      <c r="L398" s="120">
        <f t="shared" si="127"/>
        <v>7.4</v>
      </c>
      <c r="M398" s="59">
        <f t="shared" si="128"/>
        <v>0.33</v>
      </c>
      <c r="N398" s="128">
        <v>10</v>
      </c>
      <c r="O398" s="60">
        <f t="shared" si="129"/>
        <v>100</v>
      </c>
      <c r="P398" s="59">
        <f t="shared" si="130"/>
        <v>0.09</v>
      </c>
      <c r="Q398" s="65">
        <f t="shared" si="123"/>
        <v>-0.7</v>
      </c>
      <c r="R398" s="65">
        <f t="shared" si="131"/>
        <v>0.42000000000000004</v>
      </c>
      <c r="S398" s="26">
        <f t="shared" si="116"/>
        <v>2</v>
      </c>
      <c r="T398" s="26">
        <f t="shared" si="121"/>
        <v>10</v>
      </c>
      <c r="U398" s="23">
        <f t="shared" si="117"/>
        <v>0</v>
      </c>
      <c r="V398" s="19">
        <f t="shared" si="118"/>
        <v>0</v>
      </c>
      <c r="W398" s="23">
        <f t="shared" si="119"/>
        <v>0</v>
      </c>
      <c r="X398" s="17" t="str">
        <f t="shared" si="120"/>
        <v>ВА</v>
      </c>
      <c r="Y398" s="1"/>
      <c r="Z398" s="181"/>
    </row>
    <row r="399" spans="2:26" ht="15" outlineLevel="2" x14ac:dyDescent="0.25">
      <c r="B399" s="2">
        <v>361</v>
      </c>
      <c r="C399" s="76" t="s">
        <v>403</v>
      </c>
      <c r="D399" s="5">
        <v>224.27</v>
      </c>
      <c r="E399" s="5">
        <v>187.52</v>
      </c>
      <c r="F399" s="13">
        <v>109.75</v>
      </c>
      <c r="G399" s="10">
        <f t="shared" si="124"/>
        <v>0.84</v>
      </c>
      <c r="H399" s="59">
        <f t="shared" si="125"/>
        <v>-0.16000000000000003</v>
      </c>
      <c r="I399" s="3">
        <f t="shared" si="122"/>
        <v>107</v>
      </c>
      <c r="J399" s="59">
        <f t="shared" si="126"/>
        <v>-0.26</v>
      </c>
      <c r="K399" s="83">
        <v>2455</v>
      </c>
      <c r="L399" s="120">
        <f t="shared" si="127"/>
        <v>13.1</v>
      </c>
      <c r="M399" s="59">
        <f t="shared" si="128"/>
        <v>-0.18</v>
      </c>
      <c r="N399" s="128">
        <v>3</v>
      </c>
      <c r="O399" s="60">
        <f t="shared" si="129"/>
        <v>63</v>
      </c>
      <c r="P399" s="59">
        <f t="shared" si="130"/>
        <v>-0.31</v>
      </c>
      <c r="Q399" s="65">
        <f t="shared" si="123"/>
        <v>-0.42000000000000004</v>
      </c>
      <c r="R399" s="65">
        <f t="shared" si="131"/>
        <v>-0.49</v>
      </c>
      <c r="S399" s="26">
        <f t="shared" si="116"/>
        <v>2</v>
      </c>
      <c r="T399" s="26">
        <f t="shared" si="121"/>
        <v>20</v>
      </c>
      <c r="U399" s="23">
        <f t="shared" si="117"/>
        <v>0</v>
      </c>
      <c r="V399" s="19">
        <f t="shared" si="118"/>
        <v>0</v>
      </c>
      <c r="W399" s="23" t="str">
        <f t="shared" si="119"/>
        <v>ВВ</v>
      </c>
      <c r="X399" s="17">
        <f t="shared" si="120"/>
        <v>0</v>
      </c>
      <c r="Y399" s="1"/>
    </row>
    <row r="400" spans="2:26" ht="15" outlineLevel="2" x14ac:dyDescent="0.25">
      <c r="B400" s="2">
        <v>362</v>
      </c>
      <c r="C400" s="76" t="s">
        <v>404</v>
      </c>
      <c r="D400" s="5">
        <v>352.52</v>
      </c>
      <c r="E400" s="5">
        <v>287.70999999999998</v>
      </c>
      <c r="F400" s="13">
        <v>161.81</v>
      </c>
      <c r="G400" s="10">
        <f t="shared" si="124"/>
        <v>0.82</v>
      </c>
      <c r="H400" s="59">
        <f t="shared" si="125"/>
        <v>-0.18000000000000005</v>
      </c>
      <c r="I400" s="3">
        <f t="shared" si="122"/>
        <v>103</v>
      </c>
      <c r="J400" s="59">
        <f t="shared" si="126"/>
        <v>-0.21</v>
      </c>
      <c r="K400" s="83">
        <v>3478.7</v>
      </c>
      <c r="L400" s="120">
        <f t="shared" si="127"/>
        <v>12.1</v>
      </c>
      <c r="M400" s="59">
        <f t="shared" si="128"/>
        <v>-0.09</v>
      </c>
      <c r="N400" s="128">
        <v>5</v>
      </c>
      <c r="O400" s="60">
        <f t="shared" si="129"/>
        <v>58</v>
      </c>
      <c r="P400" s="59">
        <f t="shared" si="130"/>
        <v>-0.37</v>
      </c>
      <c r="Q400" s="65">
        <f t="shared" si="123"/>
        <v>-0.39</v>
      </c>
      <c r="R400" s="65">
        <f t="shared" si="131"/>
        <v>-0.45999999999999996</v>
      </c>
      <c r="S400" s="26">
        <f t="shared" si="116"/>
        <v>2</v>
      </c>
      <c r="T400" s="26">
        <f t="shared" si="121"/>
        <v>20</v>
      </c>
      <c r="U400" s="23">
        <f t="shared" si="117"/>
        <v>0</v>
      </c>
      <c r="V400" s="19">
        <f t="shared" si="118"/>
        <v>0</v>
      </c>
      <c r="W400" s="23" t="str">
        <f t="shared" si="119"/>
        <v>ВВ</v>
      </c>
      <c r="X400" s="17">
        <f t="shared" si="120"/>
        <v>0</v>
      </c>
      <c r="Y400" s="1"/>
    </row>
    <row r="401" spans="2:25" ht="15" outlineLevel="2" x14ac:dyDescent="0.25">
      <c r="B401" s="2">
        <v>363</v>
      </c>
      <c r="C401" s="76" t="s">
        <v>405</v>
      </c>
      <c r="D401" s="5">
        <v>472.39</v>
      </c>
      <c r="E401" s="5">
        <v>433.09</v>
      </c>
      <c r="F401" s="13">
        <v>200.29</v>
      </c>
      <c r="G401" s="10">
        <f t="shared" si="124"/>
        <v>0.92</v>
      </c>
      <c r="H401" s="59">
        <f t="shared" si="125"/>
        <v>-7.999999999999996E-2</v>
      </c>
      <c r="I401" s="3">
        <f t="shared" si="122"/>
        <v>84</v>
      </c>
      <c r="J401" s="59">
        <f t="shared" si="126"/>
        <v>0.01</v>
      </c>
      <c r="K401" s="83">
        <v>2716.1</v>
      </c>
      <c r="L401" s="120">
        <f t="shared" si="127"/>
        <v>6.3</v>
      </c>
      <c r="M401" s="59">
        <f t="shared" si="128"/>
        <v>0.43</v>
      </c>
      <c r="N401" s="128">
        <v>3.3</v>
      </c>
      <c r="O401" s="60">
        <f t="shared" si="129"/>
        <v>131</v>
      </c>
      <c r="P401" s="59">
        <f t="shared" si="130"/>
        <v>0.43</v>
      </c>
      <c r="Q401" s="65">
        <f t="shared" si="123"/>
        <v>-6.9999999999999965E-2</v>
      </c>
      <c r="R401" s="65">
        <f t="shared" si="131"/>
        <v>0.86</v>
      </c>
      <c r="S401" s="26">
        <f t="shared" si="116"/>
        <v>2</v>
      </c>
      <c r="T401" s="26">
        <f t="shared" si="121"/>
        <v>10</v>
      </c>
      <c r="U401" s="23">
        <f t="shared" si="117"/>
        <v>0</v>
      </c>
      <c r="V401" s="19">
        <f t="shared" si="118"/>
        <v>0</v>
      </c>
      <c r="W401" s="23">
        <f t="shared" si="119"/>
        <v>0</v>
      </c>
      <c r="X401" s="17" t="str">
        <f t="shared" si="120"/>
        <v>ВА</v>
      </c>
      <c r="Y401" s="1"/>
    </row>
    <row r="402" spans="2:25" ht="15" outlineLevel="2" x14ac:dyDescent="0.25">
      <c r="B402" s="2">
        <v>364</v>
      </c>
      <c r="C402" s="76" t="s">
        <v>406</v>
      </c>
      <c r="D402" s="5">
        <v>281.3</v>
      </c>
      <c r="E402" s="5">
        <v>264.33</v>
      </c>
      <c r="F402" s="13">
        <v>263.97000000000003</v>
      </c>
      <c r="G402" s="10">
        <f t="shared" si="124"/>
        <v>0.94</v>
      </c>
      <c r="H402" s="59">
        <f t="shared" si="125"/>
        <v>-6.0000000000000053E-2</v>
      </c>
      <c r="I402" s="3">
        <f t="shared" si="122"/>
        <v>182</v>
      </c>
      <c r="J402" s="59">
        <f t="shared" si="126"/>
        <v>-1.1399999999999999</v>
      </c>
      <c r="K402" s="83">
        <v>2623.1</v>
      </c>
      <c r="L402" s="120">
        <f t="shared" si="127"/>
        <v>9.9</v>
      </c>
      <c r="M402" s="59">
        <f t="shared" si="128"/>
        <v>0.11</v>
      </c>
      <c r="N402" s="128">
        <v>2</v>
      </c>
      <c r="O402" s="60">
        <f t="shared" si="129"/>
        <v>132</v>
      </c>
      <c r="P402" s="59">
        <f t="shared" si="130"/>
        <v>0.44</v>
      </c>
      <c r="Q402" s="65">
        <f t="shared" si="123"/>
        <v>-1.2</v>
      </c>
      <c r="R402" s="65">
        <f t="shared" si="131"/>
        <v>0.55000000000000004</v>
      </c>
      <c r="S402" s="26">
        <f t="shared" si="116"/>
        <v>2</v>
      </c>
      <c r="T402" s="26">
        <f t="shared" si="121"/>
        <v>10</v>
      </c>
      <c r="U402" s="23">
        <f t="shared" si="117"/>
        <v>0</v>
      </c>
      <c r="V402" s="19">
        <f t="shared" si="118"/>
        <v>0</v>
      </c>
      <c r="W402" s="23">
        <f t="shared" si="119"/>
        <v>0</v>
      </c>
      <c r="X402" s="17" t="str">
        <f t="shared" si="120"/>
        <v>ВА</v>
      </c>
      <c r="Y402" s="1"/>
    </row>
    <row r="403" spans="2:25" ht="15" outlineLevel="2" x14ac:dyDescent="0.25">
      <c r="B403" s="2">
        <v>365</v>
      </c>
      <c r="C403" s="76" t="s">
        <v>407</v>
      </c>
      <c r="D403" s="5">
        <v>156.38999999999999</v>
      </c>
      <c r="E403" s="5">
        <v>144.05000000000001</v>
      </c>
      <c r="F403" s="13">
        <v>38.35</v>
      </c>
      <c r="G403" s="10">
        <f t="shared" si="124"/>
        <v>0.92</v>
      </c>
      <c r="H403" s="59">
        <f t="shared" si="125"/>
        <v>-7.999999999999996E-2</v>
      </c>
      <c r="I403" s="3">
        <f t="shared" si="122"/>
        <v>49</v>
      </c>
      <c r="J403" s="59">
        <f t="shared" si="126"/>
        <v>0.42</v>
      </c>
      <c r="K403" s="83">
        <v>2167.8000000000002</v>
      </c>
      <c r="L403" s="120">
        <f t="shared" si="127"/>
        <v>15</v>
      </c>
      <c r="M403" s="59">
        <f t="shared" si="128"/>
        <v>-0.35</v>
      </c>
      <c r="N403" s="128">
        <v>2</v>
      </c>
      <c r="O403" s="60">
        <f t="shared" si="129"/>
        <v>72</v>
      </c>
      <c r="P403" s="59">
        <f t="shared" si="130"/>
        <v>-0.21</v>
      </c>
      <c r="Q403" s="65">
        <f t="shared" si="123"/>
        <v>0.34</v>
      </c>
      <c r="R403" s="65">
        <f t="shared" si="131"/>
        <v>-0.55999999999999994</v>
      </c>
      <c r="S403" s="26">
        <f t="shared" si="116"/>
        <v>1</v>
      </c>
      <c r="T403" s="26">
        <f t="shared" si="121"/>
        <v>20</v>
      </c>
      <c r="U403" s="23" t="str">
        <f t="shared" si="117"/>
        <v>АВ</v>
      </c>
      <c r="V403" s="19">
        <f t="shared" si="118"/>
        <v>0</v>
      </c>
      <c r="W403" s="23">
        <f t="shared" si="119"/>
        <v>0</v>
      </c>
      <c r="X403" s="17">
        <f t="shared" si="120"/>
        <v>0</v>
      </c>
      <c r="Y403" s="1"/>
    </row>
    <row r="404" spans="2:25" ht="15" outlineLevel="2" x14ac:dyDescent="0.25">
      <c r="B404" s="2">
        <v>366</v>
      </c>
      <c r="C404" s="76" t="s">
        <v>408</v>
      </c>
      <c r="D404" s="5">
        <v>274.47000000000003</v>
      </c>
      <c r="E404" s="5">
        <v>246.63</v>
      </c>
      <c r="F404" s="13">
        <v>214.84</v>
      </c>
      <c r="G404" s="10">
        <f t="shared" si="124"/>
        <v>0.9</v>
      </c>
      <c r="H404" s="59">
        <f t="shared" si="125"/>
        <v>-9.9999999999999978E-2</v>
      </c>
      <c r="I404" s="3">
        <f t="shared" si="122"/>
        <v>159</v>
      </c>
      <c r="J404" s="59">
        <f t="shared" si="126"/>
        <v>-0.87</v>
      </c>
      <c r="K404" s="83">
        <v>14691.6</v>
      </c>
      <c r="L404" s="120">
        <f t="shared" si="127"/>
        <v>59.6</v>
      </c>
      <c r="M404" s="59">
        <f t="shared" si="128"/>
        <v>-4.37</v>
      </c>
      <c r="N404" s="128">
        <v>3</v>
      </c>
      <c r="O404" s="60">
        <f t="shared" si="129"/>
        <v>82</v>
      </c>
      <c r="P404" s="59">
        <f t="shared" si="130"/>
        <v>-0.1</v>
      </c>
      <c r="Q404" s="65">
        <f t="shared" si="123"/>
        <v>-0.97</v>
      </c>
      <c r="R404" s="65">
        <f t="shared" si="131"/>
        <v>-4.47</v>
      </c>
      <c r="S404" s="26">
        <f t="shared" si="116"/>
        <v>2</v>
      </c>
      <c r="T404" s="26">
        <f t="shared" si="121"/>
        <v>20</v>
      </c>
      <c r="U404" s="23">
        <f t="shared" si="117"/>
        <v>0</v>
      </c>
      <c r="V404" s="19">
        <f t="shared" si="118"/>
        <v>0</v>
      </c>
      <c r="W404" s="23" t="str">
        <f t="shared" si="119"/>
        <v>ВВ</v>
      </c>
      <c r="X404" s="17">
        <f t="shared" si="120"/>
        <v>0</v>
      </c>
      <c r="Y404" s="1"/>
    </row>
    <row r="405" spans="2:25" s="112" customFormat="1" ht="15" outlineLevel="2" x14ac:dyDescent="0.25">
      <c r="B405" s="2">
        <v>367</v>
      </c>
      <c r="C405" s="76" t="s">
        <v>409</v>
      </c>
      <c r="D405" s="5">
        <v>259.45</v>
      </c>
      <c r="E405" s="5">
        <v>160.79</v>
      </c>
      <c r="F405" s="13">
        <v>530.66</v>
      </c>
      <c r="G405" s="10">
        <f t="shared" si="124"/>
        <v>0.62</v>
      </c>
      <c r="H405" s="59">
        <f t="shared" si="125"/>
        <v>-0.38</v>
      </c>
      <c r="I405" s="3">
        <f t="shared" si="122"/>
        <v>602</v>
      </c>
      <c r="J405" s="59">
        <f t="shared" si="126"/>
        <v>-6.07</v>
      </c>
      <c r="K405" s="83">
        <v>2165.6</v>
      </c>
      <c r="L405" s="120">
        <f t="shared" si="127"/>
        <v>13.5</v>
      </c>
      <c r="M405" s="59">
        <f t="shared" si="128"/>
        <v>-0.22</v>
      </c>
      <c r="N405" s="128">
        <v>1.7</v>
      </c>
      <c r="O405" s="60">
        <f t="shared" si="129"/>
        <v>95</v>
      </c>
      <c r="P405" s="59">
        <f t="shared" si="130"/>
        <v>0.04</v>
      </c>
      <c r="Q405" s="65">
        <f t="shared" si="123"/>
        <v>-6.45</v>
      </c>
      <c r="R405" s="65">
        <f t="shared" si="131"/>
        <v>-0.18</v>
      </c>
      <c r="S405" s="116">
        <f t="shared" si="116"/>
        <v>2</v>
      </c>
      <c r="T405" s="116">
        <f t="shared" si="121"/>
        <v>20</v>
      </c>
      <c r="U405" s="110">
        <f t="shared" si="117"/>
        <v>0</v>
      </c>
      <c r="V405" s="119">
        <f t="shared" si="118"/>
        <v>0</v>
      </c>
      <c r="W405" s="110" t="str">
        <f t="shared" si="119"/>
        <v>ВВ</v>
      </c>
      <c r="X405" s="119">
        <f t="shared" si="120"/>
        <v>0</v>
      </c>
    </row>
    <row r="406" spans="2:25" ht="15" outlineLevel="2" x14ac:dyDescent="0.25">
      <c r="B406" s="2">
        <v>368</v>
      </c>
      <c r="C406" s="76" t="s">
        <v>410</v>
      </c>
      <c r="D406" s="5">
        <v>956.92</v>
      </c>
      <c r="E406" s="5">
        <v>921.65</v>
      </c>
      <c r="F406" s="13">
        <v>285.27</v>
      </c>
      <c r="G406" s="10">
        <f t="shared" si="124"/>
        <v>0.96</v>
      </c>
      <c r="H406" s="59">
        <f t="shared" si="125"/>
        <v>-4.0000000000000036E-2</v>
      </c>
      <c r="I406" s="3">
        <f t="shared" si="122"/>
        <v>56</v>
      </c>
      <c r="J406" s="59">
        <f t="shared" si="126"/>
        <v>0.34</v>
      </c>
      <c r="K406" s="83">
        <v>7563.2</v>
      </c>
      <c r="L406" s="120">
        <f t="shared" si="127"/>
        <v>8.1999999999999993</v>
      </c>
      <c r="M406" s="59">
        <f t="shared" si="128"/>
        <v>0.26</v>
      </c>
      <c r="N406" s="128">
        <v>11.9</v>
      </c>
      <c r="O406" s="60">
        <f t="shared" si="129"/>
        <v>77</v>
      </c>
      <c r="P406" s="59">
        <f t="shared" si="130"/>
        <v>-0.16</v>
      </c>
      <c r="Q406" s="65">
        <f t="shared" si="123"/>
        <v>0.3</v>
      </c>
      <c r="R406" s="65">
        <f t="shared" si="131"/>
        <v>0.1</v>
      </c>
      <c r="S406" s="26">
        <f t="shared" si="116"/>
        <v>1</v>
      </c>
      <c r="T406" s="26">
        <f t="shared" si="121"/>
        <v>10</v>
      </c>
      <c r="U406" s="23">
        <f t="shared" si="117"/>
        <v>0</v>
      </c>
      <c r="V406" s="19" t="str">
        <f t="shared" si="118"/>
        <v>АА</v>
      </c>
      <c r="W406" s="23">
        <f t="shared" si="119"/>
        <v>0</v>
      </c>
      <c r="X406" s="17">
        <f t="shared" si="120"/>
        <v>0</v>
      </c>
      <c r="Y406" s="1"/>
    </row>
    <row r="407" spans="2:25" ht="15" outlineLevel="2" x14ac:dyDescent="0.25">
      <c r="B407" s="2">
        <v>369</v>
      </c>
      <c r="C407" s="76" t="s">
        <v>411</v>
      </c>
      <c r="D407" s="5">
        <v>348</v>
      </c>
      <c r="E407" s="5">
        <v>299.35000000000002</v>
      </c>
      <c r="F407" s="13">
        <v>209.64</v>
      </c>
      <c r="G407" s="10">
        <f t="shared" si="124"/>
        <v>0.86</v>
      </c>
      <c r="H407" s="59">
        <f t="shared" si="125"/>
        <v>-0.14000000000000001</v>
      </c>
      <c r="I407" s="3">
        <f t="shared" si="122"/>
        <v>128</v>
      </c>
      <c r="J407" s="59">
        <f t="shared" si="126"/>
        <v>-0.5</v>
      </c>
      <c r="K407" s="83">
        <v>2700.3</v>
      </c>
      <c r="L407" s="120">
        <f t="shared" si="127"/>
        <v>9</v>
      </c>
      <c r="M407" s="59">
        <f t="shared" si="128"/>
        <v>0.19</v>
      </c>
      <c r="N407" s="128">
        <v>3</v>
      </c>
      <c r="O407" s="60">
        <f t="shared" si="129"/>
        <v>100</v>
      </c>
      <c r="P407" s="59">
        <f t="shared" si="130"/>
        <v>0.09</v>
      </c>
      <c r="Q407" s="65">
        <f t="shared" si="123"/>
        <v>-0.64</v>
      </c>
      <c r="R407" s="65">
        <f t="shared" si="131"/>
        <v>0.28000000000000003</v>
      </c>
      <c r="S407" s="26">
        <f t="shared" si="116"/>
        <v>2</v>
      </c>
      <c r="T407" s="26">
        <f t="shared" si="121"/>
        <v>10</v>
      </c>
      <c r="U407" s="23">
        <f t="shared" si="117"/>
        <v>0</v>
      </c>
      <c r="V407" s="19">
        <f t="shared" si="118"/>
        <v>0</v>
      </c>
      <c r="W407" s="23">
        <f t="shared" si="119"/>
        <v>0</v>
      </c>
      <c r="X407" s="17" t="str">
        <f t="shared" si="120"/>
        <v>ВА</v>
      </c>
      <c r="Y407" s="1"/>
    </row>
    <row r="408" spans="2:25" ht="15" outlineLevel="2" x14ac:dyDescent="0.25">
      <c r="B408" s="2">
        <v>370</v>
      </c>
      <c r="C408" s="76" t="s">
        <v>412</v>
      </c>
      <c r="D408" s="5">
        <v>157.06</v>
      </c>
      <c r="E408" s="5">
        <v>134.03</v>
      </c>
      <c r="F408" s="13">
        <v>62.02</v>
      </c>
      <c r="G408" s="10">
        <f t="shared" si="124"/>
        <v>0.85</v>
      </c>
      <c r="H408" s="59">
        <f t="shared" si="125"/>
        <v>-0.15000000000000002</v>
      </c>
      <c r="I408" s="3">
        <f t="shared" si="122"/>
        <v>84</v>
      </c>
      <c r="J408" s="59">
        <f t="shared" si="126"/>
        <v>0.01</v>
      </c>
      <c r="K408" s="83">
        <v>2372.4</v>
      </c>
      <c r="L408" s="120">
        <f t="shared" si="127"/>
        <v>17.7</v>
      </c>
      <c r="M408" s="59">
        <f t="shared" si="128"/>
        <v>-0.59</v>
      </c>
      <c r="N408" s="128">
        <v>2</v>
      </c>
      <c r="O408" s="60">
        <f t="shared" si="129"/>
        <v>67</v>
      </c>
      <c r="P408" s="59">
        <f t="shared" si="130"/>
        <v>-0.27</v>
      </c>
      <c r="Q408" s="65">
        <f t="shared" si="123"/>
        <v>-0.14000000000000001</v>
      </c>
      <c r="R408" s="65">
        <f t="shared" si="131"/>
        <v>-0.86</v>
      </c>
      <c r="S408" s="26">
        <f t="shared" si="116"/>
        <v>2</v>
      </c>
      <c r="T408" s="26">
        <f t="shared" si="121"/>
        <v>20</v>
      </c>
      <c r="U408" s="23">
        <f t="shared" si="117"/>
        <v>0</v>
      </c>
      <c r="V408" s="19">
        <f t="shared" si="118"/>
        <v>0</v>
      </c>
      <c r="W408" s="23" t="str">
        <f t="shared" si="119"/>
        <v>ВВ</v>
      </c>
      <c r="X408" s="17">
        <f t="shared" si="120"/>
        <v>0</v>
      </c>
      <c r="Y408" s="1"/>
    </row>
    <row r="409" spans="2:25" ht="15" outlineLevel="2" x14ac:dyDescent="0.25">
      <c r="B409" s="2">
        <v>371</v>
      </c>
      <c r="C409" s="76" t="s">
        <v>413</v>
      </c>
      <c r="D409" s="5">
        <v>280.19</v>
      </c>
      <c r="E409" s="5">
        <v>208.58</v>
      </c>
      <c r="F409" s="13">
        <v>212.61</v>
      </c>
      <c r="G409" s="10">
        <f t="shared" si="124"/>
        <v>0.74</v>
      </c>
      <c r="H409" s="59">
        <f t="shared" si="125"/>
        <v>-0.26</v>
      </c>
      <c r="I409" s="3">
        <f t="shared" si="122"/>
        <v>186</v>
      </c>
      <c r="J409" s="59">
        <f t="shared" si="126"/>
        <v>-1.19</v>
      </c>
      <c r="K409" s="83">
        <v>2851.4</v>
      </c>
      <c r="L409" s="120">
        <f t="shared" si="127"/>
        <v>13.7</v>
      </c>
      <c r="M409" s="59">
        <f t="shared" si="128"/>
        <v>-0.23</v>
      </c>
      <c r="N409" s="128">
        <v>3.3</v>
      </c>
      <c r="O409" s="60">
        <f t="shared" si="129"/>
        <v>63</v>
      </c>
      <c r="P409" s="59">
        <f t="shared" si="130"/>
        <v>-0.31</v>
      </c>
      <c r="Q409" s="65">
        <f t="shared" si="123"/>
        <v>-1.45</v>
      </c>
      <c r="R409" s="65">
        <f t="shared" si="131"/>
        <v>-0.54</v>
      </c>
      <c r="S409" s="26">
        <f t="shared" si="116"/>
        <v>2</v>
      </c>
      <c r="T409" s="26">
        <f t="shared" si="121"/>
        <v>20</v>
      </c>
      <c r="U409" s="23">
        <f t="shared" si="117"/>
        <v>0</v>
      </c>
      <c r="V409" s="19">
        <f t="shared" si="118"/>
        <v>0</v>
      </c>
      <c r="W409" s="23" t="str">
        <f t="shared" si="119"/>
        <v>ВВ</v>
      </c>
      <c r="X409" s="17">
        <f t="shared" si="120"/>
        <v>0</v>
      </c>
      <c r="Y409" s="1"/>
    </row>
    <row r="410" spans="2:25" ht="15" outlineLevel="2" x14ac:dyDescent="0.25">
      <c r="B410" s="2">
        <v>372</v>
      </c>
      <c r="C410" s="76" t="s">
        <v>414</v>
      </c>
      <c r="D410" s="5">
        <v>185.87</v>
      </c>
      <c r="E410" s="5">
        <v>143.76</v>
      </c>
      <c r="F410" s="13">
        <v>76.11</v>
      </c>
      <c r="G410" s="10">
        <f t="shared" si="124"/>
        <v>0.77</v>
      </c>
      <c r="H410" s="59">
        <f t="shared" si="125"/>
        <v>-0.22999999999999998</v>
      </c>
      <c r="I410" s="3">
        <f t="shared" si="122"/>
        <v>97</v>
      </c>
      <c r="J410" s="59">
        <f t="shared" si="126"/>
        <v>-0.14000000000000001</v>
      </c>
      <c r="K410" s="83">
        <v>2838.5</v>
      </c>
      <c r="L410" s="120">
        <f t="shared" si="127"/>
        <v>19.7</v>
      </c>
      <c r="M410" s="59">
        <f t="shared" si="128"/>
        <v>-0.77</v>
      </c>
      <c r="N410" s="128">
        <v>3</v>
      </c>
      <c r="O410" s="60">
        <f t="shared" si="129"/>
        <v>48</v>
      </c>
      <c r="P410" s="59">
        <f t="shared" si="130"/>
        <v>-0.48</v>
      </c>
      <c r="Q410" s="65">
        <f t="shared" si="123"/>
        <v>-0.37</v>
      </c>
      <c r="R410" s="65">
        <f t="shared" si="131"/>
        <v>-1.25</v>
      </c>
      <c r="S410" s="26">
        <f t="shared" si="116"/>
        <v>2</v>
      </c>
      <c r="T410" s="26">
        <f t="shared" si="121"/>
        <v>20</v>
      </c>
      <c r="U410" s="23">
        <f t="shared" si="117"/>
        <v>0</v>
      </c>
      <c r="V410" s="19">
        <f t="shared" si="118"/>
        <v>0</v>
      </c>
      <c r="W410" s="23" t="str">
        <f t="shared" si="119"/>
        <v>ВВ</v>
      </c>
      <c r="X410" s="17">
        <f t="shared" si="120"/>
        <v>0</v>
      </c>
      <c r="Y410" s="1"/>
    </row>
    <row r="411" spans="2:25" ht="15" outlineLevel="2" x14ac:dyDescent="0.25">
      <c r="B411" s="2">
        <v>373</v>
      </c>
      <c r="C411" s="76" t="s">
        <v>415</v>
      </c>
      <c r="D411" s="5">
        <v>294.41000000000003</v>
      </c>
      <c r="E411" s="5">
        <v>219.31</v>
      </c>
      <c r="F411" s="13">
        <v>120.1</v>
      </c>
      <c r="G411" s="10">
        <f t="shared" si="124"/>
        <v>0.74</v>
      </c>
      <c r="H411" s="59">
        <f t="shared" si="125"/>
        <v>-0.26</v>
      </c>
      <c r="I411" s="3">
        <f t="shared" si="122"/>
        <v>100</v>
      </c>
      <c r="J411" s="59">
        <f t="shared" si="126"/>
        <v>-0.18</v>
      </c>
      <c r="K411" s="83">
        <v>2669.6</v>
      </c>
      <c r="L411" s="120">
        <f t="shared" si="127"/>
        <v>12.2</v>
      </c>
      <c r="M411" s="59">
        <f t="shared" si="128"/>
        <v>-0.1</v>
      </c>
      <c r="N411" s="128">
        <v>2</v>
      </c>
      <c r="O411" s="60">
        <f t="shared" si="129"/>
        <v>110</v>
      </c>
      <c r="P411" s="59">
        <f t="shared" si="130"/>
        <v>0.2</v>
      </c>
      <c r="Q411" s="65">
        <f t="shared" si="123"/>
        <v>-0.44</v>
      </c>
      <c r="R411" s="65">
        <f t="shared" si="131"/>
        <v>0.1</v>
      </c>
      <c r="S411" s="26">
        <f t="shared" ref="S411:S474" si="132">IF(Q411&gt;=$Q$38,1,2)</f>
        <v>2</v>
      </c>
      <c r="T411" s="26">
        <f t="shared" si="121"/>
        <v>10</v>
      </c>
      <c r="U411" s="23">
        <f t="shared" ref="U411:U474" si="133">IF(S411+T411=21,$U$8,0)</f>
        <v>0</v>
      </c>
      <c r="V411" s="19">
        <f t="shared" ref="V411:V474" si="134">IF(S411+T411=11,$V$8,0)</f>
        <v>0</v>
      </c>
      <c r="W411" s="23">
        <f t="shared" ref="W411:W474" si="135">IF(S411+T411=22,$W$8,0)</f>
        <v>0</v>
      </c>
      <c r="X411" s="17" t="str">
        <f t="shared" ref="X411:X474" si="136">IF(S411+T411=12,$X$8,0)</f>
        <v>ВА</v>
      </c>
      <c r="Y411" s="1"/>
    </row>
    <row r="412" spans="2:25" ht="15" outlineLevel="2" x14ac:dyDescent="0.25">
      <c r="B412" s="2">
        <v>374</v>
      </c>
      <c r="C412" s="76" t="s">
        <v>416</v>
      </c>
      <c r="D412" s="5">
        <v>565.5</v>
      </c>
      <c r="E412" s="5">
        <v>515.9</v>
      </c>
      <c r="F412" s="13">
        <v>231.6</v>
      </c>
      <c r="G412" s="10">
        <f t="shared" si="124"/>
        <v>0.91</v>
      </c>
      <c r="H412" s="59">
        <f t="shared" si="125"/>
        <v>-8.9999999999999969E-2</v>
      </c>
      <c r="I412" s="3">
        <f t="shared" si="122"/>
        <v>82</v>
      </c>
      <c r="J412" s="59">
        <f t="shared" si="126"/>
        <v>0.04</v>
      </c>
      <c r="K412" s="83">
        <v>4872.2</v>
      </c>
      <c r="L412" s="120">
        <f t="shared" si="127"/>
        <v>9.4</v>
      </c>
      <c r="M412" s="59">
        <f t="shared" si="128"/>
        <v>0.15</v>
      </c>
      <c r="N412" s="128">
        <v>7</v>
      </c>
      <c r="O412" s="60">
        <f t="shared" si="129"/>
        <v>74</v>
      </c>
      <c r="P412" s="59">
        <f t="shared" si="130"/>
        <v>-0.19</v>
      </c>
      <c r="Q412" s="65">
        <f t="shared" si="123"/>
        <v>-4.9999999999999968E-2</v>
      </c>
      <c r="R412" s="65">
        <f t="shared" si="131"/>
        <v>-4.0000000000000008E-2</v>
      </c>
      <c r="S412" s="26">
        <f t="shared" si="132"/>
        <v>2</v>
      </c>
      <c r="T412" s="26">
        <f t="shared" ref="T412:T475" si="137">IF(R412&gt;=$R$38,10,20)</f>
        <v>20</v>
      </c>
      <c r="U412" s="23">
        <f t="shared" si="133"/>
        <v>0</v>
      </c>
      <c r="V412" s="19">
        <f t="shared" si="134"/>
        <v>0</v>
      </c>
      <c r="W412" s="23" t="str">
        <f t="shared" si="135"/>
        <v>ВВ</v>
      </c>
      <c r="X412" s="17">
        <f t="shared" si="136"/>
        <v>0</v>
      </c>
      <c r="Y412" s="1"/>
    </row>
    <row r="413" spans="2:25" ht="15" outlineLevel="2" x14ac:dyDescent="0.25">
      <c r="B413" s="2">
        <v>375</v>
      </c>
      <c r="C413" s="76" t="s">
        <v>417</v>
      </c>
      <c r="D413" s="5">
        <v>377.67</v>
      </c>
      <c r="E413" s="5">
        <v>392.69</v>
      </c>
      <c r="F413" s="13">
        <v>266.98</v>
      </c>
      <c r="G413" s="10">
        <f t="shared" si="124"/>
        <v>1.04</v>
      </c>
      <c r="H413" s="59">
        <f t="shared" si="125"/>
        <v>4.0000000000000036E-2</v>
      </c>
      <c r="I413" s="3">
        <f t="shared" si="122"/>
        <v>124</v>
      </c>
      <c r="J413" s="59">
        <f t="shared" si="126"/>
        <v>-0.46</v>
      </c>
      <c r="K413" s="83">
        <v>4939.1000000000004</v>
      </c>
      <c r="L413" s="120">
        <f t="shared" si="127"/>
        <v>12.6</v>
      </c>
      <c r="M413" s="59">
        <f t="shared" si="128"/>
        <v>-0.14000000000000001</v>
      </c>
      <c r="N413" s="128">
        <v>7</v>
      </c>
      <c r="O413" s="60">
        <f t="shared" si="129"/>
        <v>56</v>
      </c>
      <c r="P413" s="59">
        <f t="shared" si="130"/>
        <v>-0.39</v>
      </c>
      <c r="Q413" s="65">
        <f t="shared" si="123"/>
        <v>-0.42</v>
      </c>
      <c r="R413" s="65">
        <f t="shared" si="131"/>
        <v>-0.53</v>
      </c>
      <c r="S413" s="26">
        <f t="shared" si="132"/>
        <v>2</v>
      </c>
      <c r="T413" s="26">
        <f t="shared" si="137"/>
        <v>20</v>
      </c>
      <c r="U413" s="23">
        <f t="shared" si="133"/>
        <v>0</v>
      </c>
      <c r="V413" s="19">
        <f t="shared" si="134"/>
        <v>0</v>
      </c>
      <c r="W413" s="23" t="str">
        <f t="shared" si="135"/>
        <v>ВВ</v>
      </c>
      <c r="X413" s="17">
        <f t="shared" si="136"/>
        <v>0</v>
      </c>
      <c r="Y413" s="1"/>
    </row>
    <row r="414" spans="2:25" s="112" customFormat="1" ht="15" outlineLevel="2" x14ac:dyDescent="0.25">
      <c r="B414" s="2">
        <v>376</v>
      </c>
      <c r="C414" s="76" t="s">
        <v>418</v>
      </c>
      <c r="D414" s="5">
        <v>266.33</v>
      </c>
      <c r="E414" s="5">
        <v>159.19999999999999</v>
      </c>
      <c r="F414" s="13">
        <v>334.13</v>
      </c>
      <c r="G414" s="10">
        <f t="shared" si="124"/>
        <v>0.6</v>
      </c>
      <c r="H414" s="59">
        <f t="shared" si="125"/>
        <v>-0.4</v>
      </c>
      <c r="I414" s="3">
        <f t="shared" si="122"/>
        <v>383</v>
      </c>
      <c r="J414" s="59">
        <f t="shared" si="126"/>
        <v>-3.5</v>
      </c>
      <c r="K414" s="83">
        <v>2470.6999999999998</v>
      </c>
      <c r="L414" s="120">
        <f t="shared" si="127"/>
        <v>15.5</v>
      </c>
      <c r="M414" s="59">
        <f t="shared" si="128"/>
        <v>-0.4</v>
      </c>
      <c r="N414" s="128">
        <v>1.7</v>
      </c>
      <c r="O414" s="60">
        <f t="shared" si="129"/>
        <v>94</v>
      </c>
      <c r="P414" s="59">
        <f t="shared" si="130"/>
        <v>0.03</v>
      </c>
      <c r="Q414" s="65">
        <f t="shared" si="123"/>
        <v>-3.9</v>
      </c>
      <c r="R414" s="65">
        <f t="shared" si="131"/>
        <v>-0.37</v>
      </c>
      <c r="S414" s="26">
        <f t="shared" si="132"/>
        <v>2</v>
      </c>
      <c r="T414" s="26">
        <f t="shared" si="137"/>
        <v>20</v>
      </c>
      <c r="U414" s="23">
        <f t="shared" si="133"/>
        <v>0</v>
      </c>
      <c r="V414" s="19">
        <f t="shared" si="134"/>
        <v>0</v>
      </c>
      <c r="W414" s="23" t="str">
        <f t="shared" si="135"/>
        <v>ВВ</v>
      </c>
      <c r="X414" s="17">
        <f t="shared" si="136"/>
        <v>0</v>
      </c>
    </row>
    <row r="415" spans="2:25" ht="15" outlineLevel="2" x14ac:dyDescent="0.25">
      <c r="B415" s="2">
        <v>377</v>
      </c>
      <c r="C415" s="76" t="s">
        <v>419</v>
      </c>
      <c r="D415" s="5">
        <v>566.96</v>
      </c>
      <c r="E415" s="5">
        <v>483.31</v>
      </c>
      <c r="F415" s="13">
        <v>288.64999999999998</v>
      </c>
      <c r="G415" s="10">
        <f t="shared" si="124"/>
        <v>0.85</v>
      </c>
      <c r="H415" s="59">
        <f t="shared" si="125"/>
        <v>-0.15000000000000002</v>
      </c>
      <c r="I415" s="3">
        <f t="shared" si="122"/>
        <v>109</v>
      </c>
      <c r="J415" s="59">
        <f t="shared" si="126"/>
        <v>-0.28000000000000003</v>
      </c>
      <c r="K415" s="83">
        <v>4477.3</v>
      </c>
      <c r="L415" s="120">
        <f t="shared" si="127"/>
        <v>9.3000000000000007</v>
      </c>
      <c r="M415" s="59">
        <f t="shared" si="128"/>
        <v>0.16</v>
      </c>
      <c r="N415" s="128">
        <v>3</v>
      </c>
      <c r="O415" s="60">
        <f t="shared" si="129"/>
        <v>161</v>
      </c>
      <c r="P415" s="59">
        <f t="shared" si="130"/>
        <v>0.76</v>
      </c>
      <c r="Q415" s="65">
        <f t="shared" si="123"/>
        <v>-0.43000000000000005</v>
      </c>
      <c r="R415" s="65">
        <f t="shared" si="131"/>
        <v>0.92</v>
      </c>
      <c r="S415" s="26">
        <f t="shared" si="132"/>
        <v>2</v>
      </c>
      <c r="T415" s="26">
        <f t="shared" si="137"/>
        <v>10</v>
      </c>
      <c r="U415" s="23">
        <f t="shared" si="133"/>
        <v>0</v>
      </c>
      <c r="V415" s="19">
        <f t="shared" si="134"/>
        <v>0</v>
      </c>
      <c r="W415" s="23">
        <f t="shared" si="135"/>
        <v>0</v>
      </c>
      <c r="X415" s="17" t="str">
        <f t="shared" si="136"/>
        <v>ВА</v>
      </c>
      <c r="Y415" s="1"/>
    </row>
    <row r="416" spans="2:25" ht="15" outlineLevel="2" x14ac:dyDescent="0.25">
      <c r="B416" s="2">
        <v>378</v>
      </c>
      <c r="C416" s="76" t="s">
        <v>420</v>
      </c>
      <c r="D416" s="5">
        <v>172.52</v>
      </c>
      <c r="E416" s="5">
        <v>152.35</v>
      </c>
      <c r="F416" s="13">
        <v>159.16999999999999</v>
      </c>
      <c r="G416" s="10">
        <f t="shared" si="124"/>
        <v>0.88</v>
      </c>
      <c r="H416" s="59">
        <f t="shared" si="125"/>
        <v>-0.12</v>
      </c>
      <c r="I416" s="3">
        <f t="shared" si="122"/>
        <v>191</v>
      </c>
      <c r="J416" s="59">
        <f t="shared" si="126"/>
        <v>-1.24</v>
      </c>
      <c r="K416" s="83">
        <v>2301.9</v>
      </c>
      <c r="L416" s="120">
        <f t="shared" si="127"/>
        <v>15.1</v>
      </c>
      <c r="M416" s="59">
        <f t="shared" si="128"/>
        <v>-0.36</v>
      </c>
      <c r="N416" s="128">
        <v>1</v>
      </c>
      <c r="O416" s="60">
        <f t="shared" si="129"/>
        <v>152</v>
      </c>
      <c r="P416" s="59">
        <f t="shared" si="130"/>
        <v>0.66</v>
      </c>
      <c r="Q416" s="65">
        <f t="shared" si="123"/>
        <v>-1.3599999999999999</v>
      </c>
      <c r="R416" s="65">
        <f t="shared" si="131"/>
        <v>0.30000000000000004</v>
      </c>
      <c r="S416" s="26">
        <f t="shared" si="132"/>
        <v>2</v>
      </c>
      <c r="T416" s="26">
        <f t="shared" si="137"/>
        <v>10</v>
      </c>
      <c r="U416" s="23">
        <f t="shared" si="133"/>
        <v>0</v>
      </c>
      <c r="V416" s="19">
        <f t="shared" si="134"/>
        <v>0</v>
      </c>
      <c r="W416" s="23">
        <f t="shared" si="135"/>
        <v>0</v>
      </c>
      <c r="X416" s="17" t="str">
        <f t="shared" si="136"/>
        <v>ВА</v>
      </c>
      <c r="Y416" s="1"/>
    </row>
    <row r="417" spans="2:26" ht="15" outlineLevel="2" x14ac:dyDescent="0.25">
      <c r="B417" s="2">
        <v>379</v>
      </c>
      <c r="C417" s="76" t="s">
        <v>421</v>
      </c>
      <c r="D417" s="5">
        <v>448.04</v>
      </c>
      <c r="E417" s="5">
        <v>450.89</v>
      </c>
      <c r="F417" s="13">
        <v>170.15</v>
      </c>
      <c r="G417" s="10">
        <f t="shared" si="124"/>
        <v>1.01</v>
      </c>
      <c r="H417" s="59">
        <f t="shared" si="125"/>
        <v>1.0000000000000009E-2</v>
      </c>
      <c r="I417" s="3">
        <f t="shared" si="122"/>
        <v>69</v>
      </c>
      <c r="J417" s="59">
        <f t="shared" si="126"/>
        <v>0.19</v>
      </c>
      <c r="K417" s="83">
        <v>3949.3</v>
      </c>
      <c r="L417" s="120">
        <f t="shared" si="127"/>
        <v>8.8000000000000007</v>
      </c>
      <c r="M417" s="59">
        <f t="shared" si="128"/>
        <v>0.21</v>
      </c>
      <c r="N417" s="128">
        <v>4</v>
      </c>
      <c r="O417" s="60">
        <f t="shared" si="129"/>
        <v>113</v>
      </c>
      <c r="P417" s="59">
        <f t="shared" si="130"/>
        <v>0.23</v>
      </c>
      <c r="Q417" s="65">
        <f t="shared" si="123"/>
        <v>0.2</v>
      </c>
      <c r="R417" s="65">
        <f t="shared" si="131"/>
        <v>0.44</v>
      </c>
      <c r="S417" s="26">
        <f t="shared" si="132"/>
        <v>1</v>
      </c>
      <c r="T417" s="26">
        <f t="shared" si="137"/>
        <v>10</v>
      </c>
      <c r="U417" s="23">
        <f t="shared" si="133"/>
        <v>0</v>
      </c>
      <c r="V417" s="19" t="str">
        <f t="shared" si="134"/>
        <v>АА</v>
      </c>
      <c r="W417" s="23">
        <f t="shared" si="135"/>
        <v>0</v>
      </c>
      <c r="X417" s="17">
        <f t="shared" si="136"/>
        <v>0</v>
      </c>
      <c r="Y417" s="1"/>
    </row>
    <row r="418" spans="2:26" ht="15" outlineLevel="2" x14ac:dyDescent="0.25">
      <c r="B418" s="2">
        <v>380</v>
      </c>
      <c r="C418" s="76" t="s">
        <v>422</v>
      </c>
      <c r="D418" s="5">
        <v>425.23</v>
      </c>
      <c r="E418" s="5">
        <v>419.26</v>
      </c>
      <c r="F418" s="13">
        <v>315.97000000000003</v>
      </c>
      <c r="G418" s="10">
        <f t="shared" si="124"/>
        <v>0.99</v>
      </c>
      <c r="H418" s="59">
        <f t="shared" si="125"/>
        <v>-1.0000000000000009E-2</v>
      </c>
      <c r="I418" s="3">
        <f t="shared" si="122"/>
        <v>138</v>
      </c>
      <c r="J418" s="59">
        <f t="shared" si="126"/>
        <v>-0.62</v>
      </c>
      <c r="K418" s="83">
        <v>2783.2</v>
      </c>
      <c r="L418" s="120">
        <f t="shared" si="127"/>
        <v>6.6</v>
      </c>
      <c r="M418" s="59">
        <f t="shared" si="128"/>
        <v>0.41</v>
      </c>
      <c r="N418" s="128">
        <v>3.3</v>
      </c>
      <c r="O418" s="60">
        <f t="shared" si="129"/>
        <v>127</v>
      </c>
      <c r="P418" s="59">
        <f t="shared" si="130"/>
        <v>0.39</v>
      </c>
      <c r="Q418" s="65">
        <f t="shared" si="123"/>
        <v>-0.63</v>
      </c>
      <c r="R418" s="65">
        <f t="shared" si="131"/>
        <v>0.8</v>
      </c>
      <c r="S418" s="26">
        <f t="shared" si="132"/>
        <v>2</v>
      </c>
      <c r="T418" s="26">
        <f t="shared" si="137"/>
        <v>10</v>
      </c>
      <c r="U418" s="23">
        <f t="shared" si="133"/>
        <v>0</v>
      </c>
      <c r="V418" s="19">
        <f t="shared" si="134"/>
        <v>0</v>
      </c>
      <c r="W418" s="23">
        <f t="shared" si="135"/>
        <v>0</v>
      </c>
      <c r="X418" s="17" t="str">
        <f t="shared" si="136"/>
        <v>ВА</v>
      </c>
      <c r="Y418" s="1"/>
    </row>
    <row r="419" spans="2:26" ht="15" outlineLevel="2" x14ac:dyDescent="0.25">
      <c r="B419" s="2">
        <v>381</v>
      </c>
      <c r="C419" s="76" t="s">
        <v>423</v>
      </c>
      <c r="D419" s="5">
        <v>2192.62</v>
      </c>
      <c r="E419" s="5">
        <v>2201.85</v>
      </c>
      <c r="F419" s="13">
        <v>1231.76</v>
      </c>
      <c r="G419" s="10">
        <f t="shared" si="124"/>
        <v>1</v>
      </c>
      <c r="H419" s="59">
        <f t="shared" si="125"/>
        <v>0</v>
      </c>
      <c r="I419" s="3">
        <f t="shared" si="122"/>
        <v>102</v>
      </c>
      <c r="J419" s="59">
        <f t="shared" si="126"/>
        <v>-0.2</v>
      </c>
      <c r="K419" s="83">
        <v>9687.9</v>
      </c>
      <c r="L419" s="120">
        <f t="shared" si="127"/>
        <v>4.4000000000000004</v>
      </c>
      <c r="M419" s="59">
        <f t="shared" si="128"/>
        <v>0.6</v>
      </c>
      <c r="N419" s="128">
        <v>15.9</v>
      </c>
      <c r="O419" s="60">
        <f t="shared" si="129"/>
        <v>138</v>
      </c>
      <c r="P419" s="59">
        <f t="shared" si="130"/>
        <v>0.51</v>
      </c>
      <c r="Q419" s="65">
        <f t="shared" si="123"/>
        <v>-0.2</v>
      </c>
      <c r="R419" s="65">
        <f t="shared" si="131"/>
        <v>1.1099999999999999</v>
      </c>
      <c r="S419" s="26">
        <f t="shared" si="132"/>
        <v>2</v>
      </c>
      <c r="T419" s="26">
        <f t="shared" si="137"/>
        <v>10</v>
      </c>
      <c r="U419" s="23">
        <f t="shared" si="133"/>
        <v>0</v>
      </c>
      <c r="V419" s="19">
        <f t="shared" si="134"/>
        <v>0</v>
      </c>
      <c r="W419" s="23">
        <f t="shared" si="135"/>
        <v>0</v>
      </c>
      <c r="X419" s="17" t="str">
        <f t="shared" si="136"/>
        <v>ВА</v>
      </c>
      <c r="Y419" s="1"/>
    </row>
    <row r="420" spans="2:26" ht="15" outlineLevel="2" x14ac:dyDescent="0.25">
      <c r="B420" s="2">
        <v>382</v>
      </c>
      <c r="C420" s="76" t="s">
        <v>424</v>
      </c>
      <c r="D420" s="5">
        <v>223.12</v>
      </c>
      <c r="E420" s="5">
        <v>184.78</v>
      </c>
      <c r="F420" s="13">
        <v>104.34</v>
      </c>
      <c r="G420" s="10">
        <f t="shared" si="124"/>
        <v>0.83</v>
      </c>
      <c r="H420" s="59">
        <f t="shared" si="125"/>
        <v>-0.17000000000000004</v>
      </c>
      <c r="I420" s="3">
        <f t="shared" si="122"/>
        <v>103</v>
      </c>
      <c r="J420" s="59">
        <f t="shared" si="126"/>
        <v>-0.21</v>
      </c>
      <c r="K420" s="83">
        <v>2338.5</v>
      </c>
      <c r="L420" s="120">
        <f t="shared" si="127"/>
        <v>12.7</v>
      </c>
      <c r="M420" s="59">
        <f t="shared" si="128"/>
        <v>-0.14000000000000001</v>
      </c>
      <c r="N420" s="128">
        <v>2.6</v>
      </c>
      <c r="O420" s="60">
        <f t="shared" si="129"/>
        <v>71</v>
      </c>
      <c r="P420" s="59">
        <f t="shared" si="130"/>
        <v>-0.22</v>
      </c>
      <c r="Q420" s="65">
        <f t="shared" si="123"/>
        <v>-0.38</v>
      </c>
      <c r="R420" s="65">
        <f t="shared" si="131"/>
        <v>-0.36</v>
      </c>
      <c r="S420" s="26">
        <f t="shared" si="132"/>
        <v>2</v>
      </c>
      <c r="T420" s="26">
        <f t="shared" si="137"/>
        <v>20</v>
      </c>
      <c r="U420" s="23">
        <f t="shared" si="133"/>
        <v>0</v>
      </c>
      <c r="V420" s="19">
        <f t="shared" si="134"/>
        <v>0</v>
      </c>
      <c r="W420" s="23" t="str">
        <f t="shared" si="135"/>
        <v>ВВ</v>
      </c>
      <c r="X420" s="17">
        <f t="shared" si="136"/>
        <v>0</v>
      </c>
      <c r="Y420" s="1"/>
    </row>
    <row r="421" spans="2:26" ht="15" outlineLevel="2" x14ac:dyDescent="0.25">
      <c r="B421" s="2">
        <v>383</v>
      </c>
      <c r="C421" s="76" t="s">
        <v>425</v>
      </c>
      <c r="D421" s="5">
        <v>287.52</v>
      </c>
      <c r="E421" s="5">
        <v>245.29</v>
      </c>
      <c r="F421" s="13">
        <v>133.22999999999999</v>
      </c>
      <c r="G421" s="10">
        <f t="shared" si="124"/>
        <v>0.85</v>
      </c>
      <c r="H421" s="59">
        <f t="shared" si="125"/>
        <v>-0.15000000000000002</v>
      </c>
      <c r="I421" s="3">
        <f t="shared" si="122"/>
        <v>99</v>
      </c>
      <c r="J421" s="59">
        <f t="shared" si="126"/>
        <v>-0.16</v>
      </c>
      <c r="K421" s="83">
        <v>2275.9</v>
      </c>
      <c r="L421" s="120">
        <f t="shared" si="127"/>
        <v>9.3000000000000007</v>
      </c>
      <c r="M421" s="59">
        <f t="shared" si="128"/>
        <v>0.16</v>
      </c>
      <c r="N421" s="128">
        <v>3</v>
      </c>
      <c r="O421" s="60">
        <f t="shared" si="129"/>
        <v>82</v>
      </c>
      <c r="P421" s="59">
        <f t="shared" si="130"/>
        <v>-0.1</v>
      </c>
      <c r="Q421" s="65">
        <f t="shared" si="123"/>
        <v>-0.31000000000000005</v>
      </c>
      <c r="R421" s="65">
        <f t="shared" si="131"/>
        <v>0.06</v>
      </c>
      <c r="S421" s="26">
        <f t="shared" si="132"/>
        <v>2</v>
      </c>
      <c r="T421" s="26">
        <f t="shared" si="137"/>
        <v>10</v>
      </c>
      <c r="U421" s="23">
        <f t="shared" si="133"/>
        <v>0</v>
      </c>
      <c r="V421" s="19">
        <f t="shared" si="134"/>
        <v>0</v>
      </c>
      <c r="W421" s="23">
        <f t="shared" si="135"/>
        <v>0</v>
      </c>
      <c r="X421" s="17" t="str">
        <f t="shared" si="136"/>
        <v>ВА</v>
      </c>
      <c r="Y421" s="1"/>
    </row>
    <row r="422" spans="2:26" ht="15" outlineLevel="2" x14ac:dyDescent="0.25">
      <c r="B422" s="2">
        <v>384</v>
      </c>
      <c r="C422" s="76" t="s">
        <v>426</v>
      </c>
      <c r="D422" s="5">
        <v>475.81</v>
      </c>
      <c r="E422" s="5">
        <v>458.93</v>
      </c>
      <c r="F422" s="13">
        <v>317.88</v>
      </c>
      <c r="G422" s="10">
        <f t="shared" si="124"/>
        <v>0.96</v>
      </c>
      <c r="H422" s="59">
        <f t="shared" si="125"/>
        <v>-4.0000000000000036E-2</v>
      </c>
      <c r="I422" s="3">
        <f t="shared" si="122"/>
        <v>126</v>
      </c>
      <c r="J422" s="59">
        <f t="shared" si="126"/>
        <v>-0.48</v>
      </c>
      <c r="K422" s="83">
        <v>5111.8999999999996</v>
      </c>
      <c r="L422" s="120">
        <f t="shared" si="127"/>
        <v>11.1</v>
      </c>
      <c r="M422" s="59">
        <f t="shared" si="128"/>
        <v>0</v>
      </c>
      <c r="N422" s="128">
        <v>7</v>
      </c>
      <c r="O422" s="60">
        <f t="shared" si="129"/>
        <v>66</v>
      </c>
      <c r="P422" s="59">
        <f t="shared" si="130"/>
        <v>-0.28000000000000003</v>
      </c>
      <c r="Q422" s="65">
        <f t="shared" si="123"/>
        <v>-0.52</v>
      </c>
      <c r="R422" s="65">
        <f t="shared" si="131"/>
        <v>-0.28000000000000003</v>
      </c>
      <c r="S422" s="26">
        <f t="shared" si="132"/>
        <v>2</v>
      </c>
      <c r="T422" s="26">
        <f t="shared" si="137"/>
        <v>20</v>
      </c>
      <c r="U422" s="23">
        <f t="shared" si="133"/>
        <v>0</v>
      </c>
      <c r="V422" s="19">
        <f t="shared" si="134"/>
        <v>0</v>
      </c>
      <c r="W422" s="23" t="str">
        <f t="shared" si="135"/>
        <v>ВВ</v>
      </c>
      <c r="X422" s="17">
        <f t="shared" si="136"/>
        <v>0</v>
      </c>
      <c r="Y422" s="1"/>
    </row>
    <row r="423" spans="2:26" ht="15" outlineLevel="2" x14ac:dyDescent="0.25">
      <c r="B423" s="2">
        <v>385</v>
      </c>
      <c r="C423" s="76" t="s">
        <v>427</v>
      </c>
      <c r="D423" s="5">
        <v>200.15</v>
      </c>
      <c r="E423" s="5">
        <v>107.58</v>
      </c>
      <c r="F423" s="13">
        <v>170.57</v>
      </c>
      <c r="G423" s="10">
        <f t="shared" si="124"/>
        <v>0.54</v>
      </c>
      <c r="H423" s="59">
        <f t="shared" si="125"/>
        <v>-0.45999999999999996</v>
      </c>
      <c r="I423" s="3">
        <f t="shared" ref="I423:I486" si="138">ROUND(F423/E423*182.5,0)</f>
        <v>289</v>
      </c>
      <c r="J423" s="59">
        <f t="shared" si="126"/>
        <v>-2.4</v>
      </c>
      <c r="K423" s="83">
        <v>2200.5</v>
      </c>
      <c r="L423" s="120">
        <f t="shared" si="127"/>
        <v>20.5</v>
      </c>
      <c r="M423" s="59">
        <f t="shared" si="128"/>
        <v>-0.85</v>
      </c>
      <c r="N423" s="128">
        <v>2</v>
      </c>
      <c r="O423" s="60">
        <f t="shared" si="129"/>
        <v>54</v>
      </c>
      <c r="P423" s="59">
        <f t="shared" si="130"/>
        <v>-0.41</v>
      </c>
      <c r="Q423" s="65">
        <f t="shared" ref="Q423:Q486" si="139">H423+J423</f>
        <v>-2.86</v>
      </c>
      <c r="R423" s="65">
        <f t="shared" si="131"/>
        <v>-1.26</v>
      </c>
      <c r="S423" s="26">
        <f t="shared" si="132"/>
        <v>2</v>
      </c>
      <c r="T423" s="26">
        <f t="shared" si="137"/>
        <v>20</v>
      </c>
      <c r="U423" s="23">
        <f t="shared" si="133"/>
        <v>0</v>
      </c>
      <c r="V423" s="19">
        <f t="shared" si="134"/>
        <v>0</v>
      </c>
      <c r="W423" s="23" t="str">
        <f t="shared" si="135"/>
        <v>ВВ</v>
      </c>
      <c r="X423" s="17">
        <f t="shared" si="136"/>
        <v>0</v>
      </c>
      <c r="Y423" s="1"/>
    </row>
    <row r="424" spans="2:26" ht="15" outlineLevel="2" x14ac:dyDescent="0.25">
      <c r="B424" s="2">
        <v>386</v>
      </c>
      <c r="C424" s="76" t="s">
        <v>428</v>
      </c>
      <c r="D424" s="5">
        <v>181.67</v>
      </c>
      <c r="E424" s="5">
        <v>151.54</v>
      </c>
      <c r="F424" s="13">
        <v>103.13</v>
      </c>
      <c r="G424" s="10">
        <f t="shared" ref="G424:G487" si="140">IF(E424&gt;0,ROUND((E424/D424),2),0)</f>
        <v>0.83</v>
      </c>
      <c r="H424" s="59">
        <f t="shared" ref="H424:H487" si="141">G424-$G$38</f>
        <v>-0.17000000000000004</v>
      </c>
      <c r="I424" s="3">
        <f t="shared" si="138"/>
        <v>124</v>
      </c>
      <c r="J424" s="59">
        <f t="shared" ref="J424:J487" si="142">-(ROUND(I424/$I$38-100%,2))</f>
        <v>-0.46</v>
      </c>
      <c r="K424" s="83">
        <v>1856.8</v>
      </c>
      <c r="L424" s="120">
        <f t="shared" ref="L424:L487" si="143">ROUND(K424/E424,1)</f>
        <v>12.3</v>
      </c>
      <c r="M424" s="59">
        <f t="shared" ref="M424:M487" si="144">-ROUND(L424/$L$38-100%,2)</f>
        <v>-0.11</v>
      </c>
      <c r="N424" s="128">
        <v>1</v>
      </c>
      <c r="O424" s="60">
        <f t="shared" ref="O424:O487" si="145">ROUND((E424/N424),0)</f>
        <v>152</v>
      </c>
      <c r="P424" s="59">
        <f t="shared" ref="P424:P487" si="146">ROUND(O424/$O$38-100%,2)</f>
        <v>0.66</v>
      </c>
      <c r="Q424" s="65">
        <f t="shared" si="139"/>
        <v>-0.63000000000000012</v>
      </c>
      <c r="R424" s="65">
        <f t="shared" si="131"/>
        <v>0.55000000000000004</v>
      </c>
      <c r="S424" s="26">
        <f t="shared" si="132"/>
        <v>2</v>
      </c>
      <c r="T424" s="26">
        <f t="shared" si="137"/>
        <v>10</v>
      </c>
      <c r="U424" s="23">
        <f t="shared" si="133"/>
        <v>0</v>
      </c>
      <c r="V424" s="19">
        <f t="shared" si="134"/>
        <v>0</v>
      </c>
      <c r="W424" s="23">
        <f t="shared" si="135"/>
        <v>0</v>
      </c>
      <c r="X424" s="17" t="str">
        <f t="shared" si="136"/>
        <v>ВА</v>
      </c>
      <c r="Y424" s="1"/>
    </row>
    <row r="425" spans="2:26" ht="15" outlineLevel="2" x14ac:dyDescent="0.25">
      <c r="B425" s="2">
        <v>387</v>
      </c>
      <c r="C425" s="76" t="s">
        <v>429</v>
      </c>
      <c r="D425" s="5">
        <v>343.9</v>
      </c>
      <c r="E425" s="5">
        <v>250.7</v>
      </c>
      <c r="F425" s="13">
        <v>199.2</v>
      </c>
      <c r="G425" s="10">
        <f t="shared" si="140"/>
        <v>0.73</v>
      </c>
      <c r="H425" s="59">
        <f t="shared" si="141"/>
        <v>-0.27</v>
      </c>
      <c r="I425" s="3">
        <f t="shared" si="138"/>
        <v>145</v>
      </c>
      <c r="J425" s="59">
        <f t="shared" si="142"/>
        <v>-0.7</v>
      </c>
      <c r="K425" s="83">
        <v>2232.1</v>
      </c>
      <c r="L425" s="120">
        <f t="shared" si="143"/>
        <v>8.9</v>
      </c>
      <c r="M425" s="59">
        <f t="shared" si="144"/>
        <v>0.2</v>
      </c>
      <c r="N425" s="128">
        <v>3</v>
      </c>
      <c r="O425" s="60">
        <f t="shared" si="145"/>
        <v>84</v>
      </c>
      <c r="P425" s="59">
        <f t="shared" si="146"/>
        <v>-0.08</v>
      </c>
      <c r="Q425" s="65">
        <f t="shared" si="139"/>
        <v>-0.97</v>
      </c>
      <c r="R425" s="65">
        <f t="shared" si="131"/>
        <v>0.12000000000000001</v>
      </c>
      <c r="S425" s="26">
        <f t="shared" si="132"/>
        <v>2</v>
      </c>
      <c r="T425" s="26">
        <f t="shared" si="137"/>
        <v>10</v>
      </c>
      <c r="U425" s="23">
        <f t="shared" si="133"/>
        <v>0</v>
      </c>
      <c r="V425" s="19">
        <f t="shared" si="134"/>
        <v>0</v>
      </c>
      <c r="W425" s="23">
        <f t="shared" si="135"/>
        <v>0</v>
      </c>
      <c r="X425" s="17" t="str">
        <f t="shared" si="136"/>
        <v>ВА</v>
      </c>
      <c r="Y425" s="1"/>
    </row>
    <row r="426" spans="2:26" ht="15" outlineLevel="2" x14ac:dyDescent="0.25">
      <c r="B426" s="2">
        <v>388</v>
      </c>
      <c r="C426" s="76" t="s">
        <v>430</v>
      </c>
      <c r="D426" s="5">
        <v>126.68</v>
      </c>
      <c r="E426" s="5">
        <v>68.099999999999994</v>
      </c>
      <c r="F426" s="13">
        <v>80.569999999999993</v>
      </c>
      <c r="G426" s="10">
        <f t="shared" si="140"/>
        <v>0.54</v>
      </c>
      <c r="H426" s="59">
        <f t="shared" si="141"/>
        <v>-0.45999999999999996</v>
      </c>
      <c r="I426" s="3">
        <f t="shared" si="138"/>
        <v>216</v>
      </c>
      <c r="J426" s="59">
        <f t="shared" si="142"/>
        <v>-1.54</v>
      </c>
      <c r="K426" s="83">
        <v>1880.5</v>
      </c>
      <c r="L426" s="120">
        <f t="shared" si="143"/>
        <v>27.6</v>
      </c>
      <c r="M426" s="59">
        <f t="shared" si="144"/>
        <v>-1.49</v>
      </c>
      <c r="N426" s="128">
        <v>1</v>
      </c>
      <c r="O426" s="60">
        <f t="shared" si="145"/>
        <v>68</v>
      </c>
      <c r="P426" s="59">
        <f t="shared" si="146"/>
        <v>-0.26</v>
      </c>
      <c r="Q426" s="65">
        <f t="shared" si="139"/>
        <v>-2</v>
      </c>
      <c r="R426" s="65">
        <f t="shared" si="131"/>
        <v>-1.75</v>
      </c>
      <c r="S426" s="26">
        <f t="shared" si="132"/>
        <v>2</v>
      </c>
      <c r="T426" s="26">
        <f t="shared" si="137"/>
        <v>20</v>
      </c>
      <c r="U426" s="23">
        <f t="shared" si="133"/>
        <v>0</v>
      </c>
      <c r="V426" s="19">
        <f t="shared" si="134"/>
        <v>0</v>
      </c>
      <c r="W426" s="23" t="str">
        <f t="shared" si="135"/>
        <v>ВВ</v>
      </c>
      <c r="X426" s="17">
        <f t="shared" si="136"/>
        <v>0</v>
      </c>
      <c r="Y426" s="1"/>
    </row>
    <row r="427" spans="2:26" ht="15" outlineLevel="2" x14ac:dyDescent="0.25">
      <c r="B427" s="2">
        <v>389</v>
      </c>
      <c r="C427" s="76" t="s">
        <v>431</v>
      </c>
      <c r="D427" s="5">
        <v>193.37</v>
      </c>
      <c r="E427" s="5">
        <v>160.24</v>
      </c>
      <c r="F427" s="13">
        <v>142.13</v>
      </c>
      <c r="G427" s="10">
        <f t="shared" si="140"/>
        <v>0.83</v>
      </c>
      <c r="H427" s="59">
        <f t="shared" si="141"/>
        <v>-0.17000000000000004</v>
      </c>
      <c r="I427" s="3">
        <f t="shared" si="138"/>
        <v>162</v>
      </c>
      <c r="J427" s="59">
        <f t="shared" si="142"/>
        <v>-0.9</v>
      </c>
      <c r="K427" s="83">
        <v>2309.9</v>
      </c>
      <c r="L427" s="120">
        <f t="shared" si="143"/>
        <v>14.4</v>
      </c>
      <c r="M427" s="59">
        <f t="shared" si="144"/>
        <v>-0.3</v>
      </c>
      <c r="N427" s="128">
        <v>3</v>
      </c>
      <c r="O427" s="60">
        <f t="shared" si="145"/>
        <v>53</v>
      </c>
      <c r="P427" s="59">
        <f t="shared" si="146"/>
        <v>-0.42</v>
      </c>
      <c r="Q427" s="65">
        <f t="shared" si="139"/>
        <v>-1.07</v>
      </c>
      <c r="R427" s="65">
        <f t="shared" si="131"/>
        <v>-0.72</v>
      </c>
      <c r="S427" s="26">
        <f t="shared" si="132"/>
        <v>2</v>
      </c>
      <c r="T427" s="26">
        <f t="shared" si="137"/>
        <v>20</v>
      </c>
      <c r="U427" s="23">
        <f t="shared" si="133"/>
        <v>0</v>
      </c>
      <c r="V427" s="19">
        <f t="shared" si="134"/>
        <v>0</v>
      </c>
      <c r="W427" s="23" t="str">
        <f t="shared" si="135"/>
        <v>ВВ</v>
      </c>
      <c r="X427" s="17">
        <f t="shared" si="136"/>
        <v>0</v>
      </c>
      <c r="Y427" s="1"/>
    </row>
    <row r="428" spans="2:26" ht="15" outlineLevel="2" x14ac:dyDescent="0.25">
      <c r="B428" s="2">
        <v>390</v>
      </c>
      <c r="C428" s="76" t="s">
        <v>432</v>
      </c>
      <c r="D428" s="5">
        <v>180.77</v>
      </c>
      <c r="E428" s="5">
        <v>161.88999999999999</v>
      </c>
      <c r="F428" s="13">
        <v>81.87</v>
      </c>
      <c r="G428" s="10">
        <f t="shared" si="140"/>
        <v>0.9</v>
      </c>
      <c r="H428" s="59">
        <f t="shared" si="141"/>
        <v>-9.9999999999999978E-2</v>
      </c>
      <c r="I428" s="3">
        <f t="shared" si="138"/>
        <v>92</v>
      </c>
      <c r="J428" s="59">
        <f t="shared" si="142"/>
        <v>-0.08</v>
      </c>
      <c r="K428" s="83">
        <v>2343.1</v>
      </c>
      <c r="L428" s="120">
        <f t="shared" si="143"/>
        <v>14.5</v>
      </c>
      <c r="M428" s="59">
        <f t="shared" si="144"/>
        <v>-0.31</v>
      </c>
      <c r="N428" s="128">
        <v>4</v>
      </c>
      <c r="O428" s="60">
        <f t="shared" si="145"/>
        <v>40</v>
      </c>
      <c r="P428" s="59">
        <f t="shared" si="146"/>
        <v>-0.56000000000000005</v>
      </c>
      <c r="Q428" s="65">
        <f t="shared" si="139"/>
        <v>-0.18</v>
      </c>
      <c r="R428" s="65">
        <f t="shared" si="131"/>
        <v>-0.87000000000000011</v>
      </c>
      <c r="S428" s="26">
        <f t="shared" si="132"/>
        <v>2</v>
      </c>
      <c r="T428" s="26">
        <f t="shared" si="137"/>
        <v>20</v>
      </c>
      <c r="U428" s="23">
        <f t="shared" si="133"/>
        <v>0</v>
      </c>
      <c r="V428" s="19">
        <f t="shared" si="134"/>
        <v>0</v>
      </c>
      <c r="W428" s="23" t="str">
        <f t="shared" si="135"/>
        <v>ВВ</v>
      </c>
      <c r="X428" s="17">
        <f t="shared" si="136"/>
        <v>0</v>
      </c>
      <c r="Y428" s="1"/>
    </row>
    <row r="429" spans="2:26" ht="15" outlineLevel="2" x14ac:dyDescent="0.25">
      <c r="B429" s="2">
        <v>391</v>
      </c>
      <c r="C429" s="76" t="s">
        <v>433</v>
      </c>
      <c r="D429" s="5">
        <v>234.78</v>
      </c>
      <c r="E429" s="5">
        <v>229.15</v>
      </c>
      <c r="F429" s="13">
        <v>127.64</v>
      </c>
      <c r="G429" s="10">
        <f t="shared" si="140"/>
        <v>0.98</v>
      </c>
      <c r="H429" s="59">
        <f t="shared" si="141"/>
        <v>-2.0000000000000018E-2</v>
      </c>
      <c r="I429" s="3">
        <f t="shared" si="138"/>
        <v>102</v>
      </c>
      <c r="J429" s="59">
        <f t="shared" si="142"/>
        <v>-0.2</v>
      </c>
      <c r="K429" s="83">
        <v>2731.9</v>
      </c>
      <c r="L429" s="120">
        <f t="shared" si="143"/>
        <v>11.9</v>
      </c>
      <c r="M429" s="59">
        <f t="shared" si="144"/>
        <v>-7.0000000000000007E-2</v>
      </c>
      <c r="N429" s="128">
        <v>2.92</v>
      </c>
      <c r="O429" s="60">
        <f t="shared" si="145"/>
        <v>78</v>
      </c>
      <c r="P429" s="59">
        <f t="shared" si="146"/>
        <v>-0.15</v>
      </c>
      <c r="Q429" s="65">
        <f t="shared" si="139"/>
        <v>-0.22000000000000003</v>
      </c>
      <c r="R429" s="65">
        <f t="shared" ref="R429:R492" si="147">M429+P429</f>
        <v>-0.22</v>
      </c>
      <c r="S429" s="26">
        <f t="shared" si="132"/>
        <v>2</v>
      </c>
      <c r="T429" s="26">
        <f t="shared" si="137"/>
        <v>20</v>
      </c>
      <c r="U429" s="23">
        <f t="shared" si="133"/>
        <v>0</v>
      </c>
      <c r="V429" s="19">
        <f t="shared" si="134"/>
        <v>0</v>
      </c>
      <c r="W429" s="23" t="str">
        <f t="shared" si="135"/>
        <v>ВВ</v>
      </c>
      <c r="X429" s="17">
        <f t="shared" si="136"/>
        <v>0</v>
      </c>
      <c r="Y429" s="1"/>
      <c r="Z429" s="181"/>
    </row>
    <row r="430" spans="2:26" ht="15" outlineLevel="2" x14ac:dyDescent="0.25">
      <c r="B430" s="2">
        <v>392</v>
      </c>
      <c r="C430" s="76" t="s">
        <v>434</v>
      </c>
      <c r="D430" s="5">
        <v>250.49</v>
      </c>
      <c r="E430" s="5">
        <v>238.01</v>
      </c>
      <c r="F430" s="13">
        <v>134.47999999999999</v>
      </c>
      <c r="G430" s="10">
        <f t="shared" si="140"/>
        <v>0.95</v>
      </c>
      <c r="H430" s="59">
        <f t="shared" si="141"/>
        <v>-5.0000000000000044E-2</v>
      </c>
      <c r="I430" s="3">
        <f t="shared" si="138"/>
        <v>103</v>
      </c>
      <c r="J430" s="59">
        <f t="shared" si="142"/>
        <v>-0.21</v>
      </c>
      <c r="K430" s="83">
        <v>3166.8</v>
      </c>
      <c r="L430" s="120">
        <f t="shared" si="143"/>
        <v>13.3</v>
      </c>
      <c r="M430" s="59">
        <f t="shared" si="144"/>
        <v>-0.2</v>
      </c>
      <c r="N430" s="128">
        <v>4</v>
      </c>
      <c r="O430" s="60">
        <f t="shared" si="145"/>
        <v>60</v>
      </c>
      <c r="P430" s="59">
        <f t="shared" si="146"/>
        <v>-0.34</v>
      </c>
      <c r="Q430" s="65">
        <f t="shared" si="139"/>
        <v>-0.26</v>
      </c>
      <c r="R430" s="65">
        <f t="shared" si="147"/>
        <v>-0.54</v>
      </c>
      <c r="S430" s="26">
        <f t="shared" si="132"/>
        <v>2</v>
      </c>
      <c r="T430" s="26">
        <f t="shared" si="137"/>
        <v>20</v>
      </c>
      <c r="U430" s="23">
        <f t="shared" si="133"/>
        <v>0</v>
      </c>
      <c r="V430" s="19">
        <f t="shared" si="134"/>
        <v>0</v>
      </c>
      <c r="W430" s="23" t="str">
        <f t="shared" si="135"/>
        <v>ВВ</v>
      </c>
      <c r="X430" s="17">
        <f t="shared" si="136"/>
        <v>0</v>
      </c>
      <c r="Y430" s="1"/>
    </row>
    <row r="431" spans="2:26" ht="15" outlineLevel="2" x14ac:dyDescent="0.25">
      <c r="B431" s="182">
        <v>393</v>
      </c>
      <c r="C431" s="113" t="s">
        <v>435</v>
      </c>
      <c r="D431" s="114">
        <v>75.27</v>
      </c>
      <c r="E431" s="114">
        <v>0</v>
      </c>
      <c r="F431" s="115">
        <v>150.27000000000001</v>
      </c>
      <c r="G431" s="183">
        <f t="shared" si="140"/>
        <v>0</v>
      </c>
      <c r="H431" s="184">
        <f t="shared" si="141"/>
        <v>-1</v>
      </c>
      <c r="I431" s="185">
        <v>0</v>
      </c>
      <c r="J431" s="184">
        <f t="shared" si="142"/>
        <v>1</v>
      </c>
      <c r="K431" s="186">
        <v>1033.9000000000001</v>
      </c>
      <c r="L431" s="187">
        <v>0</v>
      </c>
      <c r="M431" s="184">
        <f t="shared" si="144"/>
        <v>1</v>
      </c>
      <c r="N431" s="188">
        <v>1</v>
      </c>
      <c r="O431" s="189">
        <f t="shared" si="145"/>
        <v>0</v>
      </c>
      <c r="P431" s="184">
        <f t="shared" si="146"/>
        <v>-1</v>
      </c>
      <c r="Q431" s="190">
        <f t="shared" si="139"/>
        <v>0</v>
      </c>
      <c r="R431" s="190">
        <f t="shared" si="147"/>
        <v>0</v>
      </c>
      <c r="S431" s="26">
        <f t="shared" si="132"/>
        <v>1</v>
      </c>
      <c r="T431" s="26">
        <f t="shared" si="137"/>
        <v>10</v>
      </c>
      <c r="U431" s="23">
        <f t="shared" si="133"/>
        <v>0</v>
      </c>
      <c r="V431" s="19" t="str">
        <f t="shared" si="134"/>
        <v>АА</v>
      </c>
      <c r="W431" s="23">
        <f t="shared" si="135"/>
        <v>0</v>
      </c>
      <c r="X431" s="17">
        <f t="shared" si="136"/>
        <v>0</v>
      </c>
      <c r="Y431" s="1"/>
    </row>
    <row r="432" spans="2:26" ht="15" outlineLevel="2" x14ac:dyDescent="0.25">
      <c r="B432" s="2">
        <v>394</v>
      </c>
      <c r="C432" s="76" t="s">
        <v>436</v>
      </c>
      <c r="D432" s="5">
        <v>86.05</v>
      </c>
      <c r="E432" s="5">
        <v>69.59</v>
      </c>
      <c r="F432" s="13">
        <v>61.45</v>
      </c>
      <c r="G432" s="10">
        <f t="shared" si="140"/>
        <v>0.81</v>
      </c>
      <c r="H432" s="59">
        <f t="shared" si="141"/>
        <v>-0.18999999999999995</v>
      </c>
      <c r="I432" s="3">
        <f t="shared" si="138"/>
        <v>161</v>
      </c>
      <c r="J432" s="59">
        <f t="shared" si="142"/>
        <v>-0.89</v>
      </c>
      <c r="K432" s="83">
        <v>2028.3</v>
      </c>
      <c r="L432" s="120">
        <f t="shared" si="143"/>
        <v>29.1</v>
      </c>
      <c r="M432" s="59">
        <f t="shared" si="144"/>
        <v>-1.62</v>
      </c>
      <c r="N432" s="128">
        <v>2.3199999999999998</v>
      </c>
      <c r="O432" s="60">
        <f t="shared" si="145"/>
        <v>30</v>
      </c>
      <c r="P432" s="59">
        <f t="shared" si="146"/>
        <v>-0.67</v>
      </c>
      <c r="Q432" s="65">
        <f t="shared" si="139"/>
        <v>-1.08</v>
      </c>
      <c r="R432" s="65">
        <f t="shared" si="147"/>
        <v>-2.29</v>
      </c>
      <c r="S432" s="26">
        <f t="shared" si="132"/>
        <v>2</v>
      </c>
      <c r="T432" s="26">
        <f t="shared" si="137"/>
        <v>20</v>
      </c>
      <c r="U432" s="23">
        <f t="shared" si="133"/>
        <v>0</v>
      </c>
      <c r="V432" s="19">
        <f t="shared" si="134"/>
        <v>0</v>
      </c>
      <c r="W432" s="23" t="str">
        <f t="shared" si="135"/>
        <v>ВВ</v>
      </c>
      <c r="X432" s="17">
        <f t="shared" si="136"/>
        <v>0</v>
      </c>
      <c r="Y432" s="1"/>
    </row>
    <row r="433" spans="2:26" ht="15" outlineLevel="2" x14ac:dyDescent="0.25">
      <c r="B433" s="2">
        <v>395</v>
      </c>
      <c r="C433" s="76" t="s">
        <v>437</v>
      </c>
      <c r="D433" s="5">
        <v>480.47</v>
      </c>
      <c r="E433" s="5">
        <v>470.99</v>
      </c>
      <c r="F433" s="13">
        <v>276.48</v>
      </c>
      <c r="G433" s="10">
        <f t="shared" si="140"/>
        <v>0.98</v>
      </c>
      <c r="H433" s="59">
        <f t="shared" si="141"/>
        <v>-2.0000000000000018E-2</v>
      </c>
      <c r="I433" s="3">
        <f t="shared" si="138"/>
        <v>107</v>
      </c>
      <c r="J433" s="59">
        <f t="shared" si="142"/>
        <v>-0.26</v>
      </c>
      <c r="K433" s="83">
        <v>3615.4</v>
      </c>
      <c r="L433" s="120">
        <f t="shared" si="143"/>
        <v>7.7</v>
      </c>
      <c r="M433" s="59">
        <f t="shared" si="144"/>
        <v>0.31</v>
      </c>
      <c r="N433" s="128">
        <v>3</v>
      </c>
      <c r="O433" s="60">
        <f t="shared" si="145"/>
        <v>157</v>
      </c>
      <c r="P433" s="59">
        <f t="shared" si="146"/>
        <v>0.72</v>
      </c>
      <c r="Q433" s="65">
        <f t="shared" si="139"/>
        <v>-0.28000000000000003</v>
      </c>
      <c r="R433" s="65">
        <f t="shared" si="147"/>
        <v>1.03</v>
      </c>
      <c r="S433" s="26">
        <f t="shared" si="132"/>
        <v>2</v>
      </c>
      <c r="T433" s="26">
        <f t="shared" si="137"/>
        <v>10</v>
      </c>
      <c r="U433" s="23">
        <f t="shared" si="133"/>
        <v>0</v>
      </c>
      <c r="V433" s="19">
        <f t="shared" si="134"/>
        <v>0</v>
      </c>
      <c r="W433" s="23">
        <f t="shared" si="135"/>
        <v>0</v>
      </c>
      <c r="X433" s="17" t="str">
        <f t="shared" si="136"/>
        <v>ВА</v>
      </c>
      <c r="Y433" s="1"/>
    </row>
    <row r="434" spans="2:26" ht="15" outlineLevel="2" x14ac:dyDescent="0.25">
      <c r="B434" s="2">
        <v>396</v>
      </c>
      <c r="C434" s="76" t="s">
        <v>438</v>
      </c>
      <c r="D434" s="5">
        <v>196.96</v>
      </c>
      <c r="E434" s="5">
        <v>213.04</v>
      </c>
      <c r="F434" s="13">
        <v>174.92</v>
      </c>
      <c r="G434" s="10">
        <f t="shared" si="140"/>
        <v>1.08</v>
      </c>
      <c r="H434" s="59">
        <f t="shared" si="141"/>
        <v>8.0000000000000071E-2</v>
      </c>
      <c r="I434" s="3">
        <f t="shared" si="138"/>
        <v>150</v>
      </c>
      <c r="J434" s="59">
        <f t="shared" si="142"/>
        <v>-0.76</v>
      </c>
      <c r="K434" s="83">
        <v>1978.2</v>
      </c>
      <c r="L434" s="120">
        <f t="shared" si="143"/>
        <v>9.3000000000000007</v>
      </c>
      <c r="M434" s="59">
        <f t="shared" si="144"/>
        <v>0.16</v>
      </c>
      <c r="N434" s="128">
        <v>2.95</v>
      </c>
      <c r="O434" s="60">
        <f t="shared" si="145"/>
        <v>72</v>
      </c>
      <c r="P434" s="59">
        <f t="shared" si="146"/>
        <v>-0.21</v>
      </c>
      <c r="Q434" s="65">
        <f t="shared" si="139"/>
        <v>-0.67999999999999994</v>
      </c>
      <c r="R434" s="65">
        <f t="shared" si="147"/>
        <v>-4.9999999999999989E-2</v>
      </c>
      <c r="S434" s="26">
        <f t="shared" si="132"/>
        <v>2</v>
      </c>
      <c r="T434" s="26">
        <f t="shared" si="137"/>
        <v>20</v>
      </c>
      <c r="U434" s="23">
        <f t="shared" si="133"/>
        <v>0</v>
      </c>
      <c r="V434" s="19">
        <f t="shared" si="134"/>
        <v>0</v>
      </c>
      <c r="W434" s="23" t="str">
        <f t="shared" si="135"/>
        <v>ВВ</v>
      </c>
      <c r="X434" s="17">
        <f t="shared" si="136"/>
        <v>0</v>
      </c>
      <c r="Y434" s="1"/>
    </row>
    <row r="435" spans="2:26" ht="15" outlineLevel="2" x14ac:dyDescent="0.25">
      <c r="B435" s="2">
        <v>397</v>
      </c>
      <c r="C435" s="76" t="s">
        <v>439</v>
      </c>
      <c r="D435" s="5">
        <v>139.65</v>
      </c>
      <c r="E435" s="5">
        <v>120.63</v>
      </c>
      <c r="F435" s="13">
        <v>51.01</v>
      </c>
      <c r="G435" s="10">
        <f t="shared" si="140"/>
        <v>0.86</v>
      </c>
      <c r="H435" s="59">
        <f t="shared" si="141"/>
        <v>-0.14000000000000001</v>
      </c>
      <c r="I435" s="3">
        <f t="shared" si="138"/>
        <v>77</v>
      </c>
      <c r="J435" s="59">
        <f t="shared" si="142"/>
        <v>0.1</v>
      </c>
      <c r="K435" s="83">
        <v>2364.6</v>
      </c>
      <c r="L435" s="120">
        <f t="shared" si="143"/>
        <v>19.600000000000001</v>
      </c>
      <c r="M435" s="59">
        <f t="shared" si="144"/>
        <v>-0.77</v>
      </c>
      <c r="N435" s="128">
        <v>4</v>
      </c>
      <c r="O435" s="60">
        <f t="shared" si="145"/>
        <v>30</v>
      </c>
      <c r="P435" s="59">
        <f t="shared" si="146"/>
        <v>-0.67</v>
      </c>
      <c r="Q435" s="65">
        <f t="shared" si="139"/>
        <v>-4.0000000000000008E-2</v>
      </c>
      <c r="R435" s="65">
        <f t="shared" si="147"/>
        <v>-1.44</v>
      </c>
      <c r="S435" s="26">
        <f t="shared" si="132"/>
        <v>2</v>
      </c>
      <c r="T435" s="26">
        <f t="shared" si="137"/>
        <v>20</v>
      </c>
      <c r="U435" s="23">
        <f t="shared" si="133"/>
        <v>0</v>
      </c>
      <c r="V435" s="19">
        <f t="shared" si="134"/>
        <v>0</v>
      </c>
      <c r="W435" s="23" t="str">
        <f t="shared" si="135"/>
        <v>ВВ</v>
      </c>
      <c r="X435" s="17">
        <f t="shared" si="136"/>
        <v>0</v>
      </c>
      <c r="Y435" s="1"/>
    </row>
    <row r="436" spans="2:26" ht="15" outlineLevel="2" x14ac:dyDescent="0.25">
      <c r="B436" s="2">
        <v>398</v>
      </c>
      <c r="C436" s="76" t="s">
        <v>440</v>
      </c>
      <c r="D436" s="5">
        <v>417.1</v>
      </c>
      <c r="E436" s="5">
        <v>378.19</v>
      </c>
      <c r="F436" s="13">
        <v>282.89999999999998</v>
      </c>
      <c r="G436" s="10">
        <f t="shared" si="140"/>
        <v>0.91</v>
      </c>
      <c r="H436" s="59">
        <f t="shared" si="141"/>
        <v>-8.9999999999999969E-2</v>
      </c>
      <c r="I436" s="3">
        <f t="shared" si="138"/>
        <v>137</v>
      </c>
      <c r="J436" s="59">
        <f t="shared" si="142"/>
        <v>-0.61</v>
      </c>
      <c r="K436" s="83">
        <v>3919</v>
      </c>
      <c r="L436" s="120">
        <f t="shared" si="143"/>
        <v>10.4</v>
      </c>
      <c r="M436" s="59">
        <f t="shared" si="144"/>
        <v>0.06</v>
      </c>
      <c r="N436" s="128">
        <v>5.82</v>
      </c>
      <c r="O436" s="60">
        <f t="shared" si="145"/>
        <v>65</v>
      </c>
      <c r="P436" s="59">
        <f t="shared" si="146"/>
        <v>-0.28999999999999998</v>
      </c>
      <c r="Q436" s="65">
        <f t="shared" si="139"/>
        <v>-0.7</v>
      </c>
      <c r="R436" s="65">
        <f t="shared" si="147"/>
        <v>-0.22999999999999998</v>
      </c>
      <c r="S436" s="26">
        <f t="shared" si="132"/>
        <v>2</v>
      </c>
      <c r="T436" s="26">
        <f t="shared" si="137"/>
        <v>20</v>
      </c>
      <c r="U436" s="23">
        <f t="shared" si="133"/>
        <v>0</v>
      </c>
      <c r="V436" s="19">
        <f t="shared" si="134"/>
        <v>0</v>
      </c>
      <c r="W436" s="23" t="str">
        <f t="shared" si="135"/>
        <v>ВВ</v>
      </c>
      <c r="X436" s="17">
        <f t="shared" si="136"/>
        <v>0</v>
      </c>
      <c r="Y436" s="1"/>
    </row>
    <row r="437" spans="2:26" ht="15" outlineLevel="2" x14ac:dyDescent="0.25">
      <c r="B437" s="2">
        <v>399</v>
      </c>
      <c r="C437" s="76" t="s">
        <v>441</v>
      </c>
      <c r="D437" s="5">
        <v>238.18</v>
      </c>
      <c r="E437" s="5">
        <v>183.83</v>
      </c>
      <c r="F437" s="13">
        <v>166.35</v>
      </c>
      <c r="G437" s="10">
        <f t="shared" si="140"/>
        <v>0.77</v>
      </c>
      <c r="H437" s="59">
        <f t="shared" si="141"/>
        <v>-0.22999999999999998</v>
      </c>
      <c r="I437" s="3">
        <f t="shared" si="138"/>
        <v>165</v>
      </c>
      <c r="J437" s="59">
        <f t="shared" si="142"/>
        <v>-0.94</v>
      </c>
      <c r="K437" s="83">
        <v>2592.6</v>
      </c>
      <c r="L437" s="120">
        <f t="shared" si="143"/>
        <v>14.1</v>
      </c>
      <c r="M437" s="59">
        <f t="shared" si="144"/>
        <v>-0.27</v>
      </c>
      <c r="N437" s="128">
        <v>3.95</v>
      </c>
      <c r="O437" s="60">
        <f t="shared" si="145"/>
        <v>47</v>
      </c>
      <c r="P437" s="59">
        <f t="shared" si="146"/>
        <v>-0.49</v>
      </c>
      <c r="Q437" s="65">
        <f t="shared" si="139"/>
        <v>-1.17</v>
      </c>
      <c r="R437" s="65">
        <f t="shared" si="147"/>
        <v>-0.76</v>
      </c>
      <c r="S437" s="26">
        <f t="shared" si="132"/>
        <v>2</v>
      </c>
      <c r="T437" s="26">
        <f t="shared" si="137"/>
        <v>20</v>
      </c>
      <c r="U437" s="23">
        <f t="shared" si="133"/>
        <v>0</v>
      </c>
      <c r="V437" s="19">
        <f t="shared" si="134"/>
        <v>0</v>
      </c>
      <c r="W437" s="23" t="str">
        <f t="shared" si="135"/>
        <v>ВВ</v>
      </c>
      <c r="X437" s="17">
        <f t="shared" si="136"/>
        <v>0</v>
      </c>
      <c r="Y437" s="1"/>
    </row>
    <row r="438" spans="2:26" ht="15" outlineLevel="2" x14ac:dyDescent="0.25">
      <c r="B438" s="2">
        <v>400</v>
      </c>
      <c r="C438" s="76" t="s">
        <v>442</v>
      </c>
      <c r="D438" s="5">
        <v>319.37</v>
      </c>
      <c r="E438" s="5">
        <v>294.57</v>
      </c>
      <c r="F438" s="13">
        <v>169.81</v>
      </c>
      <c r="G438" s="10">
        <f t="shared" si="140"/>
        <v>0.92</v>
      </c>
      <c r="H438" s="59">
        <f t="shared" si="141"/>
        <v>-7.999999999999996E-2</v>
      </c>
      <c r="I438" s="3">
        <f t="shared" si="138"/>
        <v>105</v>
      </c>
      <c r="J438" s="59">
        <f t="shared" si="142"/>
        <v>-0.23</v>
      </c>
      <c r="K438" s="83">
        <v>2792</v>
      </c>
      <c r="L438" s="120">
        <f t="shared" si="143"/>
        <v>9.5</v>
      </c>
      <c r="M438" s="59">
        <f t="shared" si="144"/>
        <v>0.14000000000000001</v>
      </c>
      <c r="N438" s="128">
        <v>4</v>
      </c>
      <c r="O438" s="60">
        <f t="shared" si="145"/>
        <v>74</v>
      </c>
      <c r="P438" s="59">
        <f t="shared" si="146"/>
        <v>-0.19</v>
      </c>
      <c r="Q438" s="65">
        <f t="shared" si="139"/>
        <v>-0.30999999999999994</v>
      </c>
      <c r="R438" s="65">
        <f t="shared" si="147"/>
        <v>-4.9999999999999989E-2</v>
      </c>
      <c r="S438" s="26">
        <f t="shared" si="132"/>
        <v>2</v>
      </c>
      <c r="T438" s="26">
        <f t="shared" si="137"/>
        <v>20</v>
      </c>
      <c r="U438" s="23">
        <f t="shared" si="133"/>
        <v>0</v>
      </c>
      <c r="V438" s="19">
        <f t="shared" si="134"/>
        <v>0</v>
      </c>
      <c r="W438" s="23" t="str">
        <f t="shared" si="135"/>
        <v>ВВ</v>
      </c>
      <c r="X438" s="17">
        <f t="shared" si="136"/>
        <v>0</v>
      </c>
      <c r="Y438" s="1"/>
    </row>
    <row r="439" spans="2:26" ht="15" outlineLevel="2" x14ac:dyDescent="0.25">
      <c r="B439" s="2">
        <v>401</v>
      </c>
      <c r="C439" s="76" t="s">
        <v>443</v>
      </c>
      <c r="D439" s="5">
        <v>295.38</v>
      </c>
      <c r="E439" s="5">
        <v>301.17</v>
      </c>
      <c r="F439" s="13">
        <v>138.21</v>
      </c>
      <c r="G439" s="10">
        <f t="shared" si="140"/>
        <v>1.02</v>
      </c>
      <c r="H439" s="59">
        <f t="shared" si="141"/>
        <v>2.0000000000000018E-2</v>
      </c>
      <c r="I439" s="3">
        <f t="shared" si="138"/>
        <v>84</v>
      </c>
      <c r="J439" s="59">
        <f t="shared" si="142"/>
        <v>0.01</v>
      </c>
      <c r="K439" s="83">
        <v>3720.6</v>
      </c>
      <c r="L439" s="120">
        <f t="shared" si="143"/>
        <v>12.4</v>
      </c>
      <c r="M439" s="59">
        <f t="shared" si="144"/>
        <v>-0.12</v>
      </c>
      <c r="N439" s="128">
        <v>7</v>
      </c>
      <c r="O439" s="60">
        <f t="shared" si="145"/>
        <v>43</v>
      </c>
      <c r="P439" s="59">
        <f t="shared" si="146"/>
        <v>-0.53</v>
      </c>
      <c r="Q439" s="65">
        <f t="shared" si="139"/>
        <v>3.000000000000002E-2</v>
      </c>
      <c r="R439" s="65">
        <f t="shared" si="147"/>
        <v>-0.65</v>
      </c>
      <c r="S439" s="26">
        <f t="shared" si="132"/>
        <v>1</v>
      </c>
      <c r="T439" s="26">
        <f t="shared" si="137"/>
        <v>20</v>
      </c>
      <c r="U439" s="23" t="str">
        <f t="shared" si="133"/>
        <v>АВ</v>
      </c>
      <c r="V439" s="19">
        <f t="shared" si="134"/>
        <v>0</v>
      </c>
      <c r="W439" s="23">
        <f t="shared" si="135"/>
        <v>0</v>
      </c>
      <c r="X439" s="17">
        <f t="shared" si="136"/>
        <v>0</v>
      </c>
      <c r="Y439" s="1"/>
    </row>
    <row r="440" spans="2:26" ht="15" outlineLevel="2" x14ac:dyDescent="0.25">
      <c r="B440" s="2">
        <v>402</v>
      </c>
      <c r="C440" s="76" t="s">
        <v>444</v>
      </c>
      <c r="D440" s="5">
        <v>192.3</v>
      </c>
      <c r="E440" s="5">
        <v>178.91</v>
      </c>
      <c r="F440" s="13">
        <v>192.39</v>
      </c>
      <c r="G440" s="10">
        <f t="shared" si="140"/>
        <v>0.93</v>
      </c>
      <c r="H440" s="59">
        <f t="shared" si="141"/>
        <v>-6.9999999999999951E-2</v>
      </c>
      <c r="I440" s="3">
        <f t="shared" si="138"/>
        <v>196</v>
      </c>
      <c r="J440" s="59">
        <f t="shared" si="142"/>
        <v>-1.3</v>
      </c>
      <c r="K440" s="83">
        <v>3220</v>
      </c>
      <c r="L440" s="120">
        <f t="shared" si="143"/>
        <v>18</v>
      </c>
      <c r="M440" s="59">
        <f t="shared" si="144"/>
        <v>-0.62</v>
      </c>
      <c r="N440" s="128">
        <v>3.95</v>
      </c>
      <c r="O440" s="60">
        <f t="shared" si="145"/>
        <v>45</v>
      </c>
      <c r="P440" s="59">
        <f t="shared" si="146"/>
        <v>-0.51</v>
      </c>
      <c r="Q440" s="65">
        <f t="shared" si="139"/>
        <v>-1.37</v>
      </c>
      <c r="R440" s="65">
        <f t="shared" si="147"/>
        <v>-1.1299999999999999</v>
      </c>
      <c r="S440" s="26">
        <f t="shared" si="132"/>
        <v>2</v>
      </c>
      <c r="T440" s="26">
        <f t="shared" si="137"/>
        <v>20</v>
      </c>
      <c r="U440" s="23">
        <f t="shared" si="133"/>
        <v>0</v>
      </c>
      <c r="V440" s="19">
        <f t="shared" si="134"/>
        <v>0</v>
      </c>
      <c r="W440" s="23" t="str">
        <f t="shared" si="135"/>
        <v>ВВ</v>
      </c>
      <c r="X440" s="17">
        <f t="shared" si="136"/>
        <v>0</v>
      </c>
      <c r="Y440" s="1"/>
    </row>
    <row r="441" spans="2:26" ht="15" outlineLevel="2" x14ac:dyDescent="0.25">
      <c r="B441" s="2">
        <v>403</v>
      </c>
      <c r="C441" s="76" t="s">
        <v>445</v>
      </c>
      <c r="D441" s="5">
        <v>185.19</v>
      </c>
      <c r="E441" s="5">
        <v>150.88999999999999</v>
      </c>
      <c r="F441" s="13">
        <v>108.3</v>
      </c>
      <c r="G441" s="10">
        <f t="shared" si="140"/>
        <v>0.81</v>
      </c>
      <c r="H441" s="59">
        <f t="shared" si="141"/>
        <v>-0.18999999999999995</v>
      </c>
      <c r="I441" s="3">
        <f t="shared" si="138"/>
        <v>131</v>
      </c>
      <c r="J441" s="59">
        <f t="shared" si="142"/>
        <v>-0.54</v>
      </c>
      <c r="K441" s="83">
        <v>2474.6999999999998</v>
      </c>
      <c r="L441" s="120">
        <f t="shared" si="143"/>
        <v>16.399999999999999</v>
      </c>
      <c r="M441" s="59">
        <f t="shared" si="144"/>
        <v>-0.48</v>
      </c>
      <c r="N441" s="128">
        <v>2.39</v>
      </c>
      <c r="O441" s="60">
        <f t="shared" si="145"/>
        <v>63</v>
      </c>
      <c r="P441" s="59">
        <f t="shared" si="146"/>
        <v>-0.31</v>
      </c>
      <c r="Q441" s="65">
        <f t="shared" si="139"/>
        <v>-0.73</v>
      </c>
      <c r="R441" s="65">
        <f t="shared" si="147"/>
        <v>-0.79</v>
      </c>
      <c r="S441" s="26">
        <f t="shared" si="132"/>
        <v>2</v>
      </c>
      <c r="T441" s="26">
        <f t="shared" si="137"/>
        <v>20</v>
      </c>
      <c r="U441" s="23">
        <f t="shared" si="133"/>
        <v>0</v>
      </c>
      <c r="V441" s="19">
        <f t="shared" si="134"/>
        <v>0</v>
      </c>
      <c r="W441" s="23" t="str">
        <f t="shared" si="135"/>
        <v>ВВ</v>
      </c>
      <c r="X441" s="17">
        <f t="shared" si="136"/>
        <v>0</v>
      </c>
      <c r="Y441" s="1"/>
    </row>
    <row r="442" spans="2:26" s="112" customFormat="1" ht="15" outlineLevel="2" x14ac:dyDescent="0.25">
      <c r="B442" s="2">
        <v>404</v>
      </c>
      <c r="C442" s="76" t="s">
        <v>446</v>
      </c>
      <c r="D442" s="5">
        <v>210.02</v>
      </c>
      <c r="E442" s="5">
        <v>137.29</v>
      </c>
      <c r="F442" s="13">
        <v>175.73</v>
      </c>
      <c r="G442" s="10">
        <f t="shared" si="140"/>
        <v>0.65</v>
      </c>
      <c r="H442" s="59">
        <f t="shared" si="141"/>
        <v>-0.35</v>
      </c>
      <c r="I442" s="3">
        <f t="shared" si="138"/>
        <v>234</v>
      </c>
      <c r="J442" s="59">
        <f t="shared" si="142"/>
        <v>-1.75</v>
      </c>
      <c r="K442" s="83">
        <v>1434.8</v>
      </c>
      <c r="L442" s="120">
        <f t="shared" si="143"/>
        <v>10.5</v>
      </c>
      <c r="M442" s="59">
        <f t="shared" si="144"/>
        <v>0.05</v>
      </c>
      <c r="N442" s="128">
        <v>0.68</v>
      </c>
      <c r="O442" s="60">
        <f t="shared" si="145"/>
        <v>202</v>
      </c>
      <c r="P442" s="59">
        <f t="shared" si="146"/>
        <v>1.21</v>
      </c>
      <c r="Q442" s="65">
        <f t="shared" si="139"/>
        <v>-2.1</v>
      </c>
      <c r="R442" s="65">
        <f t="shared" ref="R442" si="148">M442+P442</f>
        <v>1.26</v>
      </c>
      <c r="S442" s="116">
        <f t="shared" si="132"/>
        <v>2</v>
      </c>
      <c r="T442" s="116">
        <f t="shared" si="137"/>
        <v>10</v>
      </c>
      <c r="U442" s="110">
        <f t="shared" si="133"/>
        <v>0</v>
      </c>
      <c r="V442" s="119">
        <f t="shared" si="134"/>
        <v>0</v>
      </c>
      <c r="W442" s="110">
        <f t="shared" si="135"/>
        <v>0</v>
      </c>
      <c r="X442" s="119" t="str">
        <f t="shared" si="136"/>
        <v>ВА</v>
      </c>
    </row>
    <row r="443" spans="2:26" ht="15" outlineLevel="2" x14ac:dyDescent="0.25">
      <c r="B443" s="2">
        <v>405</v>
      </c>
      <c r="C443" s="76" t="s">
        <v>447</v>
      </c>
      <c r="D443" s="5">
        <v>2414.58</v>
      </c>
      <c r="E443" s="5">
        <v>2368.9499999999998</v>
      </c>
      <c r="F443" s="13">
        <v>1365.62</v>
      </c>
      <c r="G443" s="10">
        <f t="shared" si="140"/>
        <v>0.98</v>
      </c>
      <c r="H443" s="59">
        <f t="shared" si="141"/>
        <v>-2.0000000000000018E-2</v>
      </c>
      <c r="I443" s="3">
        <f t="shared" si="138"/>
        <v>105</v>
      </c>
      <c r="J443" s="59">
        <f t="shared" si="142"/>
        <v>-0.23</v>
      </c>
      <c r="K443" s="83">
        <v>12277.9</v>
      </c>
      <c r="L443" s="120">
        <f t="shared" si="143"/>
        <v>5.2</v>
      </c>
      <c r="M443" s="59">
        <f t="shared" si="144"/>
        <v>0.53</v>
      </c>
      <c r="N443" s="128">
        <v>21.77</v>
      </c>
      <c r="O443" s="60">
        <f t="shared" si="145"/>
        <v>109</v>
      </c>
      <c r="P443" s="59">
        <f t="shared" si="146"/>
        <v>0.19</v>
      </c>
      <c r="Q443" s="65">
        <f t="shared" si="139"/>
        <v>-0.25</v>
      </c>
      <c r="R443" s="65">
        <f t="shared" si="147"/>
        <v>0.72</v>
      </c>
      <c r="S443" s="26">
        <f t="shared" si="132"/>
        <v>2</v>
      </c>
      <c r="T443" s="26">
        <f t="shared" si="137"/>
        <v>10</v>
      </c>
      <c r="U443" s="23">
        <f t="shared" si="133"/>
        <v>0</v>
      </c>
      <c r="V443" s="19">
        <f t="shared" si="134"/>
        <v>0</v>
      </c>
      <c r="W443" s="23">
        <f t="shared" si="135"/>
        <v>0</v>
      </c>
      <c r="X443" s="17" t="str">
        <f t="shared" si="136"/>
        <v>ВА</v>
      </c>
      <c r="Y443" s="1"/>
    </row>
    <row r="444" spans="2:26" ht="15" outlineLevel="2" x14ac:dyDescent="0.25">
      <c r="B444" s="2">
        <v>406</v>
      </c>
      <c r="C444" s="76" t="s">
        <v>448</v>
      </c>
      <c r="D444" s="5">
        <v>603.77</v>
      </c>
      <c r="E444" s="5">
        <v>514.04</v>
      </c>
      <c r="F444" s="13">
        <v>512.73</v>
      </c>
      <c r="G444" s="10">
        <f t="shared" si="140"/>
        <v>0.85</v>
      </c>
      <c r="H444" s="59">
        <f t="shared" si="141"/>
        <v>-0.15000000000000002</v>
      </c>
      <c r="I444" s="3">
        <f t="shared" si="138"/>
        <v>182</v>
      </c>
      <c r="J444" s="59">
        <f t="shared" si="142"/>
        <v>-1.1399999999999999</v>
      </c>
      <c r="K444" s="83">
        <v>4880.6000000000004</v>
      </c>
      <c r="L444" s="120">
        <f t="shared" si="143"/>
        <v>9.5</v>
      </c>
      <c r="M444" s="59">
        <f t="shared" si="144"/>
        <v>0.14000000000000001</v>
      </c>
      <c r="N444" s="128">
        <v>7.24</v>
      </c>
      <c r="O444" s="60">
        <f t="shared" si="145"/>
        <v>71</v>
      </c>
      <c r="P444" s="59">
        <f t="shared" si="146"/>
        <v>-0.22</v>
      </c>
      <c r="Q444" s="65">
        <f t="shared" si="139"/>
        <v>-1.29</v>
      </c>
      <c r="R444" s="65">
        <f t="shared" si="147"/>
        <v>-7.9999999999999988E-2</v>
      </c>
      <c r="S444" s="26">
        <f t="shared" si="132"/>
        <v>2</v>
      </c>
      <c r="T444" s="26">
        <f t="shared" si="137"/>
        <v>20</v>
      </c>
      <c r="U444" s="23">
        <f t="shared" si="133"/>
        <v>0</v>
      </c>
      <c r="V444" s="19">
        <f t="shared" si="134"/>
        <v>0</v>
      </c>
      <c r="W444" s="23" t="str">
        <f t="shared" si="135"/>
        <v>ВВ</v>
      </c>
      <c r="X444" s="17">
        <f t="shared" si="136"/>
        <v>0</v>
      </c>
      <c r="Y444" s="1"/>
    </row>
    <row r="445" spans="2:26" ht="15" outlineLevel="2" x14ac:dyDescent="0.25">
      <c r="B445" s="2">
        <v>407</v>
      </c>
      <c r="C445" s="76" t="s">
        <v>449</v>
      </c>
      <c r="D445" s="5">
        <v>189.08</v>
      </c>
      <c r="E445" s="5">
        <v>160.69999999999999</v>
      </c>
      <c r="F445" s="13">
        <v>198.38</v>
      </c>
      <c r="G445" s="10">
        <f t="shared" si="140"/>
        <v>0.85</v>
      </c>
      <c r="H445" s="59">
        <f t="shared" si="141"/>
        <v>-0.15000000000000002</v>
      </c>
      <c r="I445" s="3">
        <f t="shared" si="138"/>
        <v>225</v>
      </c>
      <c r="J445" s="59">
        <f t="shared" si="142"/>
        <v>-1.64</v>
      </c>
      <c r="K445" s="83">
        <v>2486.3000000000002</v>
      </c>
      <c r="L445" s="120">
        <f t="shared" si="143"/>
        <v>15.5</v>
      </c>
      <c r="M445" s="59">
        <f t="shared" si="144"/>
        <v>-0.4</v>
      </c>
      <c r="N445" s="128">
        <v>0.84</v>
      </c>
      <c r="O445" s="60">
        <f t="shared" si="145"/>
        <v>191</v>
      </c>
      <c r="P445" s="59">
        <f t="shared" si="146"/>
        <v>1.0900000000000001</v>
      </c>
      <c r="Q445" s="65">
        <f t="shared" si="139"/>
        <v>-1.79</v>
      </c>
      <c r="R445" s="65">
        <f t="shared" si="147"/>
        <v>0.69000000000000006</v>
      </c>
      <c r="S445" s="26">
        <f t="shared" si="132"/>
        <v>2</v>
      </c>
      <c r="T445" s="26">
        <f t="shared" si="137"/>
        <v>10</v>
      </c>
      <c r="U445" s="23">
        <f t="shared" si="133"/>
        <v>0</v>
      </c>
      <c r="V445" s="19">
        <f t="shared" si="134"/>
        <v>0</v>
      </c>
      <c r="W445" s="23">
        <f t="shared" si="135"/>
        <v>0</v>
      </c>
      <c r="X445" s="17" t="str">
        <f t="shared" si="136"/>
        <v>ВА</v>
      </c>
      <c r="Y445" s="1"/>
    </row>
    <row r="446" spans="2:26" ht="15" outlineLevel="2" x14ac:dyDescent="0.25">
      <c r="B446" s="2">
        <v>408</v>
      </c>
      <c r="C446" s="76" t="s">
        <v>450</v>
      </c>
      <c r="D446" s="5">
        <v>440.52</v>
      </c>
      <c r="E446" s="5">
        <v>409.93</v>
      </c>
      <c r="F446" s="13">
        <v>283.58999999999997</v>
      </c>
      <c r="G446" s="10">
        <f t="shared" si="140"/>
        <v>0.93</v>
      </c>
      <c r="H446" s="59">
        <f t="shared" si="141"/>
        <v>-6.9999999999999951E-2</v>
      </c>
      <c r="I446" s="3">
        <f t="shared" si="138"/>
        <v>126</v>
      </c>
      <c r="J446" s="59">
        <f t="shared" si="142"/>
        <v>-0.48</v>
      </c>
      <c r="K446" s="83">
        <v>3678.6</v>
      </c>
      <c r="L446" s="120">
        <f t="shared" si="143"/>
        <v>9</v>
      </c>
      <c r="M446" s="59">
        <f t="shared" si="144"/>
        <v>0.19</v>
      </c>
      <c r="N446" s="128">
        <v>4.9800000000000004</v>
      </c>
      <c r="O446" s="60">
        <f t="shared" si="145"/>
        <v>82</v>
      </c>
      <c r="P446" s="59">
        <f t="shared" si="146"/>
        <v>-0.1</v>
      </c>
      <c r="Q446" s="65">
        <f t="shared" si="139"/>
        <v>-0.54999999999999993</v>
      </c>
      <c r="R446" s="65">
        <f t="shared" si="147"/>
        <v>0.09</v>
      </c>
      <c r="S446" s="26">
        <f t="shared" si="132"/>
        <v>2</v>
      </c>
      <c r="T446" s="26">
        <f t="shared" si="137"/>
        <v>10</v>
      </c>
      <c r="U446" s="23">
        <f t="shared" si="133"/>
        <v>0</v>
      </c>
      <c r="V446" s="19">
        <f t="shared" si="134"/>
        <v>0</v>
      </c>
      <c r="W446" s="23">
        <f t="shared" si="135"/>
        <v>0</v>
      </c>
      <c r="X446" s="17" t="str">
        <f t="shared" si="136"/>
        <v>ВА</v>
      </c>
      <c r="Y446" s="1"/>
    </row>
    <row r="447" spans="2:26" ht="15" outlineLevel="2" x14ac:dyDescent="0.25">
      <c r="B447" s="2">
        <v>409</v>
      </c>
      <c r="C447" s="76" t="s">
        <v>451</v>
      </c>
      <c r="D447" s="5">
        <v>280.97000000000003</v>
      </c>
      <c r="E447" s="5">
        <v>233.06</v>
      </c>
      <c r="F447" s="13">
        <v>150.91</v>
      </c>
      <c r="G447" s="10">
        <f t="shared" si="140"/>
        <v>0.83</v>
      </c>
      <c r="H447" s="59">
        <f t="shared" si="141"/>
        <v>-0.17000000000000004</v>
      </c>
      <c r="I447" s="3">
        <f t="shared" si="138"/>
        <v>118</v>
      </c>
      <c r="J447" s="59">
        <f t="shared" si="142"/>
        <v>-0.39</v>
      </c>
      <c r="K447" s="83">
        <v>3535.7</v>
      </c>
      <c r="L447" s="120">
        <f t="shared" si="143"/>
        <v>15.2</v>
      </c>
      <c r="M447" s="59">
        <f t="shared" si="144"/>
        <v>-0.37</v>
      </c>
      <c r="N447" s="128">
        <v>4.9000000000000004</v>
      </c>
      <c r="O447" s="60">
        <f t="shared" si="145"/>
        <v>48</v>
      </c>
      <c r="P447" s="59">
        <f t="shared" si="146"/>
        <v>-0.48</v>
      </c>
      <c r="Q447" s="65">
        <f t="shared" si="139"/>
        <v>-0.56000000000000005</v>
      </c>
      <c r="R447" s="65">
        <f t="shared" si="147"/>
        <v>-0.85</v>
      </c>
      <c r="S447" s="26">
        <f t="shared" si="132"/>
        <v>2</v>
      </c>
      <c r="T447" s="26">
        <f t="shared" si="137"/>
        <v>20</v>
      </c>
      <c r="U447" s="23">
        <f t="shared" si="133"/>
        <v>0</v>
      </c>
      <c r="V447" s="19">
        <f t="shared" si="134"/>
        <v>0</v>
      </c>
      <c r="W447" s="23" t="str">
        <f t="shared" si="135"/>
        <v>ВВ</v>
      </c>
      <c r="X447" s="17">
        <f t="shared" si="136"/>
        <v>0</v>
      </c>
      <c r="Y447" s="1"/>
      <c r="Z447" s="181"/>
    </row>
    <row r="448" spans="2:26" ht="15" outlineLevel="2" x14ac:dyDescent="0.25">
      <c r="B448" s="2">
        <v>410</v>
      </c>
      <c r="C448" s="76" t="s">
        <v>452</v>
      </c>
      <c r="D448" s="5">
        <v>237.97</v>
      </c>
      <c r="E448" s="5">
        <v>145.66</v>
      </c>
      <c r="F448" s="13">
        <v>193.31</v>
      </c>
      <c r="G448" s="10">
        <f t="shared" si="140"/>
        <v>0.61</v>
      </c>
      <c r="H448" s="59">
        <f t="shared" si="141"/>
        <v>-0.39</v>
      </c>
      <c r="I448" s="3">
        <f t="shared" si="138"/>
        <v>242</v>
      </c>
      <c r="J448" s="59">
        <f t="shared" si="142"/>
        <v>-1.84</v>
      </c>
      <c r="K448" s="83">
        <v>2510.9</v>
      </c>
      <c r="L448" s="120">
        <f t="shared" si="143"/>
        <v>17.2</v>
      </c>
      <c r="M448" s="59">
        <f t="shared" si="144"/>
        <v>-0.55000000000000004</v>
      </c>
      <c r="N448" s="128">
        <v>2.1</v>
      </c>
      <c r="O448" s="60">
        <f t="shared" si="145"/>
        <v>69</v>
      </c>
      <c r="P448" s="59">
        <f t="shared" si="146"/>
        <v>-0.25</v>
      </c>
      <c r="Q448" s="65">
        <f t="shared" si="139"/>
        <v>-2.23</v>
      </c>
      <c r="R448" s="65">
        <f t="shared" si="147"/>
        <v>-0.8</v>
      </c>
      <c r="S448" s="26">
        <f t="shared" si="132"/>
        <v>2</v>
      </c>
      <c r="T448" s="26">
        <f t="shared" si="137"/>
        <v>20</v>
      </c>
      <c r="U448" s="23">
        <f t="shared" si="133"/>
        <v>0</v>
      </c>
      <c r="V448" s="19">
        <f t="shared" si="134"/>
        <v>0</v>
      </c>
      <c r="W448" s="23" t="str">
        <f t="shared" si="135"/>
        <v>ВВ</v>
      </c>
      <c r="X448" s="17">
        <f t="shared" si="136"/>
        <v>0</v>
      </c>
      <c r="Y448" s="1"/>
    </row>
    <row r="449" spans="2:25" ht="15" outlineLevel="2" x14ac:dyDescent="0.25">
      <c r="B449" s="2">
        <v>411</v>
      </c>
      <c r="C449" s="76" t="s">
        <v>453</v>
      </c>
      <c r="D449" s="5">
        <v>362.8</v>
      </c>
      <c r="E449" s="5">
        <v>336.86</v>
      </c>
      <c r="F449" s="13">
        <v>82.94</v>
      </c>
      <c r="G449" s="10">
        <f t="shared" si="140"/>
        <v>0.93</v>
      </c>
      <c r="H449" s="59">
        <f t="shared" si="141"/>
        <v>-6.9999999999999951E-2</v>
      </c>
      <c r="I449" s="3">
        <f t="shared" si="138"/>
        <v>45</v>
      </c>
      <c r="J449" s="59">
        <f t="shared" si="142"/>
        <v>0.47</v>
      </c>
      <c r="K449" s="83">
        <v>2412.5</v>
      </c>
      <c r="L449" s="120">
        <f t="shared" si="143"/>
        <v>7.2</v>
      </c>
      <c r="M449" s="59">
        <f t="shared" si="144"/>
        <v>0.35</v>
      </c>
      <c r="N449" s="128">
        <v>3</v>
      </c>
      <c r="O449" s="60">
        <f t="shared" si="145"/>
        <v>112</v>
      </c>
      <c r="P449" s="59">
        <f t="shared" si="146"/>
        <v>0.22</v>
      </c>
      <c r="Q449" s="65">
        <f t="shared" si="139"/>
        <v>0.4</v>
      </c>
      <c r="R449" s="65">
        <f t="shared" si="147"/>
        <v>0.56999999999999995</v>
      </c>
      <c r="S449" s="26">
        <f t="shared" si="132"/>
        <v>1</v>
      </c>
      <c r="T449" s="26">
        <f t="shared" si="137"/>
        <v>10</v>
      </c>
      <c r="U449" s="23">
        <f t="shared" si="133"/>
        <v>0</v>
      </c>
      <c r="V449" s="19" t="str">
        <f t="shared" si="134"/>
        <v>АА</v>
      </c>
      <c r="W449" s="23">
        <f t="shared" si="135"/>
        <v>0</v>
      </c>
      <c r="X449" s="17">
        <f t="shared" si="136"/>
        <v>0</v>
      </c>
      <c r="Y449" s="1"/>
    </row>
    <row r="450" spans="2:25" ht="15" outlineLevel="2" x14ac:dyDescent="0.25">
      <c r="B450" s="2">
        <v>412</v>
      </c>
      <c r="C450" s="76" t="s">
        <v>454</v>
      </c>
      <c r="D450" s="5">
        <v>471.52</v>
      </c>
      <c r="E450" s="5">
        <v>414.85</v>
      </c>
      <c r="F450" s="13">
        <v>245.67</v>
      </c>
      <c r="G450" s="10">
        <f t="shared" si="140"/>
        <v>0.88</v>
      </c>
      <c r="H450" s="59">
        <f t="shared" si="141"/>
        <v>-0.12</v>
      </c>
      <c r="I450" s="3">
        <f t="shared" si="138"/>
        <v>108</v>
      </c>
      <c r="J450" s="59">
        <f t="shared" si="142"/>
        <v>-0.27</v>
      </c>
      <c r="K450" s="83">
        <v>3508.3</v>
      </c>
      <c r="L450" s="120">
        <f t="shared" si="143"/>
        <v>8.5</v>
      </c>
      <c r="M450" s="59">
        <f t="shared" si="144"/>
        <v>0.23</v>
      </c>
      <c r="N450" s="128">
        <v>4</v>
      </c>
      <c r="O450" s="60">
        <f t="shared" si="145"/>
        <v>104</v>
      </c>
      <c r="P450" s="59">
        <f t="shared" si="146"/>
        <v>0.14000000000000001</v>
      </c>
      <c r="Q450" s="65">
        <f t="shared" si="139"/>
        <v>-0.39</v>
      </c>
      <c r="R450" s="65">
        <f t="shared" si="147"/>
        <v>0.37</v>
      </c>
      <c r="S450" s="26">
        <f t="shared" si="132"/>
        <v>2</v>
      </c>
      <c r="T450" s="26">
        <f t="shared" si="137"/>
        <v>10</v>
      </c>
      <c r="U450" s="23">
        <f t="shared" si="133"/>
        <v>0</v>
      </c>
      <c r="V450" s="19">
        <f t="shared" si="134"/>
        <v>0</v>
      </c>
      <c r="W450" s="23">
        <f t="shared" si="135"/>
        <v>0</v>
      </c>
      <c r="X450" s="17" t="str">
        <f t="shared" si="136"/>
        <v>ВА</v>
      </c>
      <c r="Y450" s="1"/>
    </row>
    <row r="451" spans="2:25" ht="15" outlineLevel="2" x14ac:dyDescent="0.25">
      <c r="B451" s="2">
        <v>413</v>
      </c>
      <c r="C451" s="76" t="s">
        <v>817</v>
      </c>
      <c r="D451" s="5">
        <v>1243.45</v>
      </c>
      <c r="E451" s="5">
        <v>1157.04</v>
      </c>
      <c r="F451" s="13">
        <v>890.41</v>
      </c>
      <c r="G451" s="10">
        <f t="shared" si="140"/>
        <v>0.93</v>
      </c>
      <c r="H451" s="59">
        <f t="shared" si="141"/>
        <v>-6.9999999999999951E-2</v>
      </c>
      <c r="I451" s="3">
        <f t="shared" si="138"/>
        <v>140</v>
      </c>
      <c r="J451" s="59">
        <f t="shared" si="142"/>
        <v>-0.65</v>
      </c>
      <c r="K451" s="83">
        <v>8370.5</v>
      </c>
      <c r="L451" s="120">
        <f t="shared" si="143"/>
        <v>7.2</v>
      </c>
      <c r="M451" s="59">
        <f t="shared" si="144"/>
        <v>0.35</v>
      </c>
      <c r="N451" s="128">
        <v>11.6</v>
      </c>
      <c r="O451" s="60">
        <f t="shared" si="145"/>
        <v>100</v>
      </c>
      <c r="P451" s="59">
        <f t="shared" si="146"/>
        <v>0.09</v>
      </c>
      <c r="Q451" s="65">
        <f t="shared" si="139"/>
        <v>-0.72</v>
      </c>
      <c r="R451" s="65">
        <f t="shared" si="147"/>
        <v>0.43999999999999995</v>
      </c>
      <c r="S451" s="26">
        <f t="shared" si="132"/>
        <v>2</v>
      </c>
      <c r="T451" s="26">
        <f t="shared" si="137"/>
        <v>10</v>
      </c>
      <c r="U451" s="23">
        <f t="shared" si="133"/>
        <v>0</v>
      </c>
      <c r="V451" s="19">
        <f t="shared" si="134"/>
        <v>0</v>
      </c>
      <c r="W451" s="23">
        <f t="shared" si="135"/>
        <v>0</v>
      </c>
      <c r="X451" s="17" t="str">
        <f t="shared" si="136"/>
        <v>ВА</v>
      </c>
      <c r="Y451" s="1"/>
    </row>
    <row r="452" spans="2:25" ht="15" outlineLevel="2" x14ac:dyDescent="0.25">
      <c r="B452" s="2">
        <v>414</v>
      </c>
      <c r="C452" s="76" t="s">
        <v>455</v>
      </c>
      <c r="D452" s="5">
        <v>1753.41</v>
      </c>
      <c r="E452" s="5">
        <v>1639.63</v>
      </c>
      <c r="F452" s="13">
        <v>688.79</v>
      </c>
      <c r="G452" s="10">
        <f t="shared" si="140"/>
        <v>0.94</v>
      </c>
      <c r="H452" s="59">
        <f t="shared" si="141"/>
        <v>-6.0000000000000053E-2</v>
      </c>
      <c r="I452" s="3">
        <f t="shared" si="138"/>
        <v>77</v>
      </c>
      <c r="J452" s="59">
        <f t="shared" si="142"/>
        <v>0.1</v>
      </c>
      <c r="K452" s="83">
        <v>9065.4</v>
      </c>
      <c r="L452" s="120">
        <f t="shared" si="143"/>
        <v>5.5</v>
      </c>
      <c r="M452" s="59">
        <f t="shared" si="144"/>
        <v>0.5</v>
      </c>
      <c r="N452" s="128">
        <v>13.9</v>
      </c>
      <c r="O452" s="60">
        <f t="shared" si="145"/>
        <v>118</v>
      </c>
      <c r="P452" s="59">
        <f t="shared" si="146"/>
        <v>0.28999999999999998</v>
      </c>
      <c r="Q452" s="65">
        <f t="shared" si="139"/>
        <v>3.9999999999999952E-2</v>
      </c>
      <c r="R452" s="65">
        <f t="shared" si="147"/>
        <v>0.79</v>
      </c>
      <c r="S452" s="26">
        <f t="shared" si="132"/>
        <v>1</v>
      </c>
      <c r="T452" s="26">
        <f t="shared" si="137"/>
        <v>10</v>
      </c>
      <c r="U452" s="23">
        <f t="shared" si="133"/>
        <v>0</v>
      </c>
      <c r="V452" s="19" t="str">
        <f t="shared" si="134"/>
        <v>АА</v>
      </c>
      <c r="W452" s="23">
        <f t="shared" si="135"/>
        <v>0</v>
      </c>
      <c r="X452" s="17">
        <f t="shared" si="136"/>
        <v>0</v>
      </c>
      <c r="Y452" s="1"/>
    </row>
    <row r="453" spans="2:25" ht="15" outlineLevel="2" x14ac:dyDescent="0.25">
      <c r="B453" s="2">
        <v>415</v>
      </c>
      <c r="C453" s="76" t="s">
        <v>456</v>
      </c>
      <c r="D453" s="5">
        <v>835.06</v>
      </c>
      <c r="E453" s="5">
        <v>776.37</v>
      </c>
      <c r="F453" s="13">
        <v>387.69</v>
      </c>
      <c r="G453" s="10">
        <f t="shared" si="140"/>
        <v>0.93</v>
      </c>
      <c r="H453" s="59">
        <f t="shared" si="141"/>
        <v>-6.9999999999999951E-2</v>
      </c>
      <c r="I453" s="3">
        <f t="shared" si="138"/>
        <v>91</v>
      </c>
      <c r="J453" s="59">
        <f t="shared" si="142"/>
        <v>-7.0000000000000007E-2</v>
      </c>
      <c r="K453" s="83">
        <v>6531.9</v>
      </c>
      <c r="L453" s="120">
        <f t="shared" si="143"/>
        <v>8.4</v>
      </c>
      <c r="M453" s="59">
        <f t="shared" si="144"/>
        <v>0.24</v>
      </c>
      <c r="N453" s="128">
        <v>6</v>
      </c>
      <c r="O453" s="60">
        <f t="shared" si="145"/>
        <v>129</v>
      </c>
      <c r="P453" s="59">
        <f t="shared" si="146"/>
        <v>0.41</v>
      </c>
      <c r="Q453" s="65">
        <f t="shared" si="139"/>
        <v>-0.13999999999999996</v>
      </c>
      <c r="R453" s="65">
        <f t="shared" si="147"/>
        <v>0.64999999999999991</v>
      </c>
      <c r="S453" s="26">
        <f t="shared" si="132"/>
        <v>2</v>
      </c>
      <c r="T453" s="26">
        <f t="shared" si="137"/>
        <v>10</v>
      </c>
      <c r="U453" s="23">
        <f t="shared" si="133"/>
        <v>0</v>
      </c>
      <c r="V453" s="19">
        <f t="shared" si="134"/>
        <v>0</v>
      </c>
      <c r="W453" s="23">
        <f t="shared" si="135"/>
        <v>0</v>
      </c>
      <c r="X453" s="17" t="str">
        <f t="shared" si="136"/>
        <v>ВА</v>
      </c>
      <c r="Y453" s="1"/>
    </row>
    <row r="454" spans="2:25" ht="15" outlineLevel="2" x14ac:dyDescent="0.25">
      <c r="B454" s="2">
        <v>416</v>
      </c>
      <c r="C454" s="76" t="s">
        <v>457</v>
      </c>
      <c r="D454" s="5">
        <v>142.66999999999999</v>
      </c>
      <c r="E454" s="5">
        <v>107.32</v>
      </c>
      <c r="F454" s="13">
        <v>167.34</v>
      </c>
      <c r="G454" s="10">
        <f t="shared" si="140"/>
        <v>0.75</v>
      </c>
      <c r="H454" s="59">
        <f t="shared" si="141"/>
        <v>-0.25</v>
      </c>
      <c r="I454" s="3">
        <f t="shared" si="138"/>
        <v>285</v>
      </c>
      <c r="J454" s="59">
        <f t="shared" si="142"/>
        <v>-2.35</v>
      </c>
      <c r="K454" s="83">
        <v>1815.8</v>
      </c>
      <c r="L454" s="120">
        <f t="shared" si="143"/>
        <v>16.899999999999999</v>
      </c>
      <c r="M454" s="59">
        <f t="shared" si="144"/>
        <v>-0.52</v>
      </c>
      <c r="N454" s="128">
        <v>1</v>
      </c>
      <c r="O454" s="60">
        <f t="shared" si="145"/>
        <v>107</v>
      </c>
      <c r="P454" s="59">
        <f t="shared" si="146"/>
        <v>0.17</v>
      </c>
      <c r="Q454" s="65">
        <f t="shared" si="139"/>
        <v>-2.6</v>
      </c>
      <c r="R454" s="65">
        <f t="shared" si="147"/>
        <v>-0.35</v>
      </c>
      <c r="S454" s="26">
        <f t="shared" si="132"/>
        <v>2</v>
      </c>
      <c r="T454" s="26">
        <f t="shared" si="137"/>
        <v>20</v>
      </c>
      <c r="U454" s="23">
        <f t="shared" si="133"/>
        <v>0</v>
      </c>
      <c r="V454" s="19">
        <f t="shared" si="134"/>
        <v>0</v>
      </c>
      <c r="W454" s="23" t="str">
        <f t="shared" si="135"/>
        <v>ВВ</v>
      </c>
      <c r="X454" s="17">
        <f t="shared" si="136"/>
        <v>0</v>
      </c>
      <c r="Y454" s="1"/>
    </row>
    <row r="455" spans="2:25" ht="15" outlineLevel="2" x14ac:dyDescent="0.25">
      <c r="B455" s="2">
        <v>417</v>
      </c>
      <c r="C455" s="76" t="s">
        <v>458</v>
      </c>
      <c r="D455" s="5">
        <v>286.99</v>
      </c>
      <c r="E455" s="5">
        <v>216.36</v>
      </c>
      <c r="F455" s="13">
        <v>220.63</v>
      </c>
      <c r="G455" s="10">
        <f t="shared" si="140"/>
        <v>0.75</v>
      </c>
      <c r="H455" s="59">
        <f t="shared" si="141"/>
        <v>-0.25</v>
      </c>
      <c r="I455" s="3">
        <f t="shared" si="138"/>
        <v>186</v>
      </c>
      <c r="J455" s="59">
        <f t="shared" si="142"/>
        <v>-1.19</v>
      </c>
      <c r="K455" s="83">
        <v>2593.4</v>
      </c>
      <c r="L455" s="120">
        <f t="shared" si="143"/>
        <v>12</v>
      </c>
      <c r="M455" s="59">
        <f t="shared" si="144"/>
        <v>-0.08</v>
      </c>
      <c r="N455" s="128">
        <v>1</v>
      </c>
      <c r="O455" s="60">
        <f t="shared" si="145"/>
        <v>216</v>
      </c>
      <c r="P455" s="59">
        <f t="shared" si="146"/>
        <v>1.36</v>
      </c>
      <c r="Q455" s="65">
        <f t="shared" si="139"/>
        <v>-1.44</v>
      </c>
      <c r="R455" s="65">
        <f t="shared" si="147"/>
        <v>1.28</v>
      </c>
      <c r="S455" s="26">
        <f t="shared" si="132"/>
        <v>2</v>
      </c>
      <c r="T455" s="26">
        <f t="shared" si="137"/>
        <v>10</v>
      </c>
      <c r="U455" s="23">
        <f t="shared" si="133"/>
        <v>0</v>
      </c>
      <c r="V455" s="19">
        <f t="shared" si="134"/>
        <v>0</v>
      </c>
      <c r="W455" s="23">
        <f t="shared" si="135"/>
        <v>0</v>
      </c>
      <c r="X455" s="17" t="str">
        <f t="shared" si="136"/>
        <v>ВА</v>
      </c>
      <c r="Y455" s="1"/>
    </row>
    <row r="456" spans="2:25" ht="15" outlineLevel="2" x14ac:dyDescent="0.25">
      <c r="B456" s="2">
        <v>418</v>
      </c>
      <c r="C456" s="76" t="s">
        <v>459</v>
      </c>
      <c r="D456" s="5">
        <v>391.52</v>
      </c>
      <c r="E456" s="5">
        <v>335.61</v>
      </c>
      <c r="F456" s="13">
        <v>236.91</v>
      </c>
      <c r="G456" s="10">
        <f t="shared" si="140"/>
        <v>0.86</v>
      </c>
      <c r="H456" s="59">
        <f t="shared" si="141"/>
        <v>-0.14000000000000001</v>
      </c>
      <c r="I456" s="3">
        <f t="shared" si="138"/>
        <v>129</v>
      </c>
      <c r="J456" s="59">
        <f t="shared" si="142"/>
        <v>-0.52</v>
      </c>
      <c r="K456" s="83">
        <v>2804.1</v>
      </c>
      <c r="L456" s="120">
        <f t="shared" si="143"/>
        <v>8.4</v>
      </c>
      <c r="M456" s="59">
        <f t="shared" si="144"/>
        <v>0.24</v>
      </c>
      <c r="N456" s="128">
        <v>3</v>
      </c>
      <c r="O456" s="60">
        <f t="shared" si="145"/>
        <v>112</v>
      </c>
      <c r="P456" s="59">
        <f t="shared" si="146"/>
        <v>0.22</v>
      </c>
      <c r="Q456" s="65">
        <f t="shared" si="139"/>
        <v>-0.66</v>
      </c>
      <c r="R456" s="65">
        <f t="shared" si="147"/>
        <v>0.45999999999999996</v>
      </c>
      <c r="S456" s="26">
        <f t="shared" si="132"/>
        <v>2</v>
      </c>
      <c r="T456" s="26">
        <f t="shared" si="137"/>
        <v>10</v>
      </c>
      <c r="U456" s="23">
        <f t="shared" si="133"/>
        <v>0</v>
      </c>
      <c r="V456" s="19">
        <f t="shared" si="134"/>
        <v>0</v>
      </c>
      <c r="W456" s="23">
        <f t="shared" si="135"/>
        <v>0</v>
      </c>
      <c r="X456" s="17" t="str">
        <f t="shared" si="136"/>
        <v>ВА</v>
      </c>
      <c r="Y456" s="1"/>
    </row>
    <row r="457" spans="2:25" ht="15" outlineLevel="2" x14ac:dyDescent="0.25">
      <c r="B457" s="2">
        <v>419</v>
      </c>
      <c r="C457" s="76" t="s">
        <v>460</v>
      </c>
      <c r="D457" s="5">
        <v>127.84</v>
      </c>
      <c r="E457" s="5">
        <v>119.11</v>
      </c>
      <c r="F457" s="13">
        <v>65.73</v>
      </c>
      <c r="G457" s="10">
        <f t="shared" si="140"/>
        <v>0.93</v>
      </c>
      <c r="H457" s="59">
        <f t="shared" si="141"/>
        <v>-6.9999999999999951E-2</v>
      </c>
      <c r="I457" s="3">
        <f t="shared" si="138"/>
        <v>101</v>
      </c>
      <c r="J457" s="59">
        <f t="shared" si="142"/>
        <v>-0.19</v>
      </c>
      <c r="K457" s="83">
        <v>2172.5</v>
      </c>
      <c r="L457" s="120">
        <f t="shared" si="143"/>
        <v>18.2</v>
      </c>
      <c r="M457" s="59">
        <f t="shared" si="144"/>
        <v>-0.64</v>
      </c>
      <c r="N457" s="128">
        <v>3</v>
      </c>
      <c r="O457" s="60">
        <f t="shared" si="145"/>
        <v>40</v>
      </c>
      <c r="P457" s="59">
        <f t="shared" si="146"/>
        <v>-0.56000000000000005</v>
      </c>
      <c r="Q457" s="65">
        <f t="shared" si="139"/>
        <v>-0.25999999999999995</v>
      </c>
      <c r="R457" s="65">
        <f t="shared" si="147"/>
        <v>-1.2000000000000002</v>
      </c>
      <c r="S457" s="26">
        <f t="shared" si="132"/>
        <v>2</v>
      </c>
      <c r="T457" s="26">
        <f t="shared" si="137"/>
        <v>20</v>
      </c>
      <c r="U457" s="23">
        <f t="shared" si="133"/>
        <v>0</v>
      </c>
      <c r="V457" s="19">
        <f t="shared" si="134"/>
        <v>0</v>
      </c>
      <c r="W457" s="23" t="str">
        <f t="shared" si="135"/>
        <v>ВВ</v>
      </c>
      <c r="X457" s="17">
        <f t="shared" si="136"/>
        <v>0</v>
      </c>
      <c r="Y457" s="1"/>
    </row>
    <row r="458" spans="2:25" ht="15" outlineLevel="2" x14ac:dyDescent="0.25">
      <c r="B458" s="2">
        <v>420</v>
      </c>
      <c r="C458" s="76" t="s">
        <v>461</v>
      </c>
      <c r="D458" s="5">
        <v>215.41</v>
      </c>
      <c r="E458" s="5">
        <v>169.05</v>
      </c>
      <c r="F458" s="13">
        <v>104.36</v>
      </c>
      <c r="G458" s="10">
        <f t="shared" si="140"/>
        <v>0.78</v>
      </c>
      <c r="H458" s="59">
        <f t="shared" si="141"/>
        <v>-0.21999999999999997</v>
      </c>
      <c r="I458" s="3">
        <f t="shared" si="138"/>
        <v>113</v>
      </c>
      <c r="J458" s="59">
        <f t="shared" si="142"/>
        <v>-0.33</v>
      </c>
      <c r="K458" s="83">
        <v>2213.1</v>
      </c>
      <c r="L458" s="120">
        <f t="shared" si="143"/>
        <v>13.1</v>
      </c>
      <c r="M458" s="59">
        <f t="shared" si="144"/>
        <v>-0.18</v>
      </c>
      <c r="N458" s="128">
        <v>2.9</v>
      </c>
      <c r="O458" s="60">
        <f t="shared" si="145"/>
        <v>58</v>
      </c>
      <c r="P458" s="59">
        <f t="shared" si="146"/>
        <v>-0.37</v>
      </c>
      <c r="Q458" s="65">
        <f t="shared" si="139"/>
        <v>-0.55000000000000004</v>
      </c>
      <c r="R458" s="65">
        <f t="shared" si="147"/>
        <v>-0.55000000000000004</v>
      </c>
      <c r="S458" s="26">
        <f t="shared" si="132"/>
        <v>2</v>
      </c>
      <c r="T458" s="26">
        <f t="shared" si="137"/>
        <v>20</v>
      </c>
      <c r="U458" s="23">
        <f t="shared" si="133"/>
        <v>0</v>
      </c>
      <c r="V458" s="19">
        <f t="shared" si="134"/>
        <v>0</v>
      </c>
      <c r="W458" s="23" t="str">
        <f t="shared" si="135"/>
        <v>ВВ</v>
      </c>
      <c r="X458" s="17">
        <f t="shared" si="136"/>
        <v>0</v>
      </c>
      <c r="Y458" s="1"/>
    </row>
    <row r="459" spans="2:25" ht="15" outlineLevel="2" x14ac:dyDescent="0.25">
      <c r="B459" s="2">
        <v>421</v>
      </c>
      <c r="C459" s="76" t="s">
        <v>462</v>
      </c>
      <c r="D459" s="5">
        <v>517.62</v>
      </c>
      <c r="E459" s="5">
        <v>462.83</v>
      </c>
      <c r="F459" s="13">
        <v>243.79</v>
      </c>
      <c r="G459" s="10">
        <f t="shared" si="140"/>
        <v>0.89</v>
      </c>
      <c r="H459" s="59">
        <f t="shared" si="141"/>
        <v>-0.10999999999999999</v>
      </c>
      <c r="I459" s="3">
        <f t="shared" si="138"/>
        <v>96</v>
      </c>
      <c r="J459" s="59">
        <f t="shared" si="142"/>
        <v>-0.13</v>
      </c>
      <c r="K459" s="83">
        <v>5828.2</v>
      </c>
      <c r="L459" s="120">
        <f t="shared" si="143"/>
        <v>12.6</v>
      </c>
      <c r="M459" s="59">
        <f t="shared" si="144"/>
        <v>-0.14000000000000001</v>
      </c>
      <c r="N459" s="128">
        <v>7.9</v>
      </c>
      <c r="O459" s="60">
        <f t="shared" si="145"/>
        <v>59</v>
      </c>
      <c r="P459" s="59">
        <f t="shared" si="146"/>
        <v>-0.36</v>
      </c>
      <c r="Q459" s="65">
        <f t="shared" si="139"/>
        <v>-0.24</v>
      </c>
      <c r="R459" s="65">
        <f t="shared" si="147"/>
        <v>-0.5</v>
      </c>
      <c r="S459" s="26">
        <f t="shared" si="132"/>
        <v>2</v>
      </c>
      <c r="T459" s="26">
        <f t="shared" si="137"/>
        <v>20</v>
      </c>
      <c r="U459" s="23">
        <f t="shared" si="133"/>
        <v>0</v>
      </c>
      <c r="V459" s="19">
        <f t="shared" si="134"/>
        <v>0</v>
      </c>
      <c r="W459" s="23" t="str">
        <f t="shared" si="135"/>
        <v>ВВ</v>
      </c>
      <c r="X459" s="17">
        <f t="shared" si="136"/>
        <v>0</v>
      </c>
      <c r="Y459" s="1"/>
    </row>
    <row r="460" spans="2:25" ht="15" outlineLevel="2" x14ac:dyDescent="0.25">
      <c r="B460" s="2">
        <v>422</v>
      </c>
      <c r="C460" s="76" t="s">
        <v>463</v>
      </c>
      <c r="D460" s="5">
        <v>270.25</v>
      </c>
      <c r="E460" s="5">
        <v>197.57</v>
      </c>
      <c r="F460" s="13">
        <v>174.68</v>
      </c>
      <c r="G460" s="10">
        <f t="shared" si="140"/>
        <v>0.73</v>
      </c>
      <c r="H460" s="59">
        <f t="shared" si="141"/>
        <v>-0.27</v>
      </c>
      <c r="I460" s="3">
        <f t="shared" si="138"/>
        <v>161</v>
      </c>
      <c r="J460" s="59">
        <f t="shared" si="142"/>
        <v>-0.89</v>
      </c>
      <c r="K460" s="83">
        <v>2594.4</v>
      </c>
      <c r="L460" s="120">
        <f t="shared" si="143"/>
        <v>13.1</v>
      </c>
      <c r="M460" s="59">
        <f t="shared" si="144"/>
        <v>-0.18</v>
      </c>
      <c r="N460" s="128">
        <v>3.9</v>
      </c>
      <c r="O460" s="60">
        <f t="shared" si="145"/>
        <v>51</v>
      </c>
      <c r="P460" s="59">
        <f t="shared" si="146"/>
        <v>-0.44</v>
      </c>
      <c r="Q460" s="65">
        <f t="shared" si="139"/>
        <v>-1.1600000000000001</v>
      </c>
      <c r="R460" s="65">
        <f t="shared" si="147"/>
        <v>-0.62</v>
      </c>
      <c r="S460" s="26">
        <f t="shared" si="132"/>
        <v>2</v>
      </c>
      <c r="T460" s="26">
        <f t="shared" si="137"/>
        <v>20</v>
      </c>
      <c r="U460" s="23">
        <f t="shared" si="133"/>
        <v>0</v>
      </c>
      <c r="V460" s="19">
        <f t="shared" si="134"/>
        <v>0</v>
      </c>
      <c r="W460" s="23" t="str">
        <f t="shared" si="135"/>
        <v>ВВ</v>
      </c>
      <c r="X460" s="17">
        <f t="shared" si="136"/>
        <v>0</v>
      </c>
      <c r="Y460" s="1"/>
    </row>
    <row r="461" spans="2:25" ht="15" outlineLevel="2" x14ac:dyDescent="0.25">
      <c r="B461" s="2">
        <v>423</v>
      </c>
      <c r="C461" s="76" t="s">
        <v>464</v>
      </c>
      <c r="D461" s="5">
        <v>508.81</v>
      </c>
      <c r="E461" s="5">
        <v>504.76</v>
      </c>
      <c r="F461" s="13">
        <v>343.05</v>
      </c>
      <c r="G461" s="10">
        <f t="shared" si="140"/>
        <v>0.99</v>
      </c>
      <c r="H461" s="59">
        <f t="shared" si="141"/>
        <v>-1.0000000000000009E-2</v>
      </c>
      <c r="I461" s="3">
        <f t="shared" si="138"/>
        <v>124</v>
      </c>
      <c r="J461" s="59">
        <f t="shared" si="142"/>
        <v>-0.46</v>
      </c>
      <c r="K461" s="83">
        <v>5354.4</v>
      </c>
      <c r="L461" s="120">
        <f t="shared" si="143"/>
        <v>10.6</v>
      </c>
      <c r="M461" s="59">
        <f t="shared" si="144"/>
        <v>0.05</v>
      </c>
      <c r="N461" s="128">
        <v>5</v>
      </c>
      <c r="O461" s="60">
        <f t="shared" si="145"/>
        <v>101</v>
      </c>
      <c r="P461" s="59">
        <f t="shared" si="146"/>
        <v>0.1</v>
      </c>
      <c r="Q461" s="65">
        <f t="shared" si="139"/>
        <v>-0.47000000000000003</v>
      </c>
      <c r="R461" s="65">
        <f t="shared" si="147"/>
        <v>0.15000000000000002</v>
      </c>
      <c r="S461" s="26">
        <f t="shared" si="132"/>
        <v>2</v>
      </c>
      <c r="T461" s="26">
        <f t="shared" si="137"/>
        <v>10</v>
      </c>
      <c r="U461" s="23">
        <f t="shared" si="133"/>
        <v>0</v>
      </c>
      <c r="V461" s="19">
        <f t="shared" si="134"/>
        <v>0</v>
      </c>
      <c r="W461" s="23">
        <f t="shared" si="135"/>
        <v>0</v>
      </c>
      <c r="X461" s="17" t="str">
        <f t="shared" si="136"/>
        <v>ВА</v>
      </c>
      <c r="Y461" s="1"/>
    </row>
    <row r="462" spans="2:25" ht="15" outlineLevel="2" x14ac:dyDescent="0.25">
      <c r="B462" s="2">
        <v>424</v>
      </c>
      <c r="C462" s="76" t="s">
        <v>465</v>
      </c>
      <c r="D462" s="5">
        <v>155</v>
      </c>
      <c r="E462" s="5">
        <v>89.69</v>
      </c>
      <c r="F462" s="13">
        <v>219.3</v>
      </c>
      <c r="G462" s="10">
        <f t="shared" si="140"/>
        <v>0.57999999999999996</v>
      </c>
      <c r="H462" s="59">
        <f t="shared" si="141"/>
        <v>-0.42000000000000004</v>
      </c>
      <c r="I462" s="3">
        <f t="shared" si="138"/>
        <v>446</v>
      </c>
      <c r="J462" s="59">
        <f t="shared" si="142"/>
        <v>-4.24</v>
      </c>
      <c r="K462" s="83">
        <v>1608</v>
      </c>
      <c r="L462" s="120">
        <f t="shared" si="143"/>
        <v>17.899999999999999</v>
      </c>
      <c r="M462" s="59">
        <f t="shared" si="144"/>
        <v>-0.61</v>
      </c>
      <c r="N462" s="128">
        <v>2</v>
      </c>
      <c r="O462" s="60">
        <f t="shared" si="145"/>
        <v>45</v>
      </c>
      <c r="P462" s="59">
        <f t="shared" si="146"/>
        <v>-0.51</v>
      </c>
      <c r="Q462" s="65">
        <f t="shared" si="139"/>
        <v>-4.66</v>
      </c>
      <c r="R462" s="65">
        <f t="shared" si="147"/>
        <v>-1.1200000000000001</v>
      </c>
      <c r="S462" s="26">
        <f t="shared" si="132"/>
        <v>2</v>
      </c>
      <c r="T462" s="26">
        <f t="shared" si="137"/>
        <v>20</v>
      </c>
      <c r="U462" s="23">
        <f t="shared" si="133"/>
        <v>0</v>
      </c>
      <c r="V462" s="19">
        <f t="shared" si="134"/>
        <v>0</v>
      </c>
      <c r="W462" s="23" t="str">
        <f t="shared" si="135"/>
        <v>ВВ</v>
      </c>
      <c r="X462" s="17">
        <f t="shared" si="136"/>
        <v>0</v>
      </c>
      <c r="Y462" s="1"/>
    </row>
    <row r="463" spans="2:25" ht="15" outlineLevel="2" x14ac:dyDescent="0.25">
      <c r="B463" s="2">
        <v>425</v>
      </c>
      <c r="C463" s="76" t="s">
        <v>466</v>
      </c>
      <c r="D463" s="5">
        <v>473.17</v>
      </c>
      <c r="E463" s="5">
        <v>411.29</v>
      </c>
      <c r="F463" s="13">
        <v>318.88</v>
      </c>
      <c r="G463" s="10">
        <f t="shared" si="140"/>
        <v>0.87</v>
      </c>
      <c r="H463" s="59">
        <f t="shared" si="141"/>
        <v>-0.13</v>
      </c>
      <c r="I463" s="3">
        <f t="shared" si="138"/>
        <v>141</v>
      </c>
      <c r="J463" s="59">
        <f t="shared" si="142"/>
        <v>-0.66</v>
      </c>
      <c r="K463" s="83">
        <v>3274.2</v>
      </c>
      <c r="L463" s="120">
        <f t="shared" si="143"/>
        <v>8</v>
      </c>
      <c r="M463" s="59">
        <f t="shared" si="144"/>
        <v>0.28000000000000003</v>
      </c>
      <c r="N463" s="128">
        <v>3</v>
      </c>
      <c r="O463" s="60">
        <f t="shared" si="145"/>
        <v>137</v>
      </c>
      <c r="P463" s="59">
        <f t="shared" si="146"/>
        <v>0.5</v>
      </c>
      <c r="Q463" s="65">
        <f t="shared" si="139"/>
        <v>-0.79</v>
      </c>
      <c r="R463" s="65">
        <f t="shared" si="147"/>
        <v>0.78</v>
      </c>
      <c r="S463" s="26">
        <f t="shared" si="132"/>
        <v>2</v>
      </c>
      <c r="T463" s="26">
        <f t="shared" si="137"/>
        <v>10</v>
      </c>
      <c r="U463" s="23">
        <f t="shared" si="133"/>
        <v>0</v>
      </c>
      <c r="V463" s="19">
        <f t="shared" si="134"/>
        <v>0</v>
      </c>
      <c r="W463" s="23">
        <f t="shared" si="135"/>
        <v>0</v>
      </c>
      <c r="X463" s="17" t="str">
        <f t="shared" si="136"/>
        <v>ВА</v>
      </c>
      <c r="Y463" s="1"/>
    </row>
    <row r="464" spans="2:25" ht="15" outlineLevel="2" x14ac:dyDescent="0.25">
      <c r="B464" s="2">
        <v>426</v>
      </c>
      <c r="C464" s="76" t="s">
        <v>467</v>
      </c>
      <c r="D464" s="5">
        <v>268.07</v>
      </c>
      <c r="E464" s="5">
        <v>243.28</v>
      </c>
      <c r="F464" s="13">
        <v>68.790000000000006</v>
      </c>
      <c r="G464" s="10">
        <f t="shared" si="140"/>
        <v>0.91</v>
      </c>
      <c r="H464" s="59">
        <f t="shared" si="141"/>
        <v>-8.9999999999999969E-2</v>
      </c>
      <c r="I464" s="3">
        <f t="shared" si="138"/>
        <v>52</v>
      </c>
      <c r="J464" s="59">
        <f t="shared" si="142"/>
        <v>0.39</v>
      </c>
      <c r="K464" s="83">
        <v>2827.2</v>
      </c>
      <c r="L464" s="120">
        <f t="shared" si="143"/>
        <v>11.6</v>
      </c>
      <c r="M464" s="59">
        <f t="shared" si="144"/>
        <v>-0.05</v>
      </c>
      <c r="N464" s="128">
        <v>2.9</v>
      </c>
      <c r="O464" s="60">
        <f t="shared" si="145"/>
        <v>84</v>
      </c>
      <c r="P464" s="59">
        <f t="shared" si="146"/>
        <v>-0.08</v>
      </c>
      <c r="Q464" s="65">
        <f t="shared" si="139"/>
        <v>0.30000000000000004</v>
      </c>
      <c r="R464" s="65">
        <f t="shared" si="147"/>
        <v>-0.13</v>
      </c>
      <c r="S464" s="26">
        <f t="shared" si="132"/>
        <v>1</v>
      </c>
      <c r="T464" s="26">
        <f t="shared" si="137"/>
        <v>20</v>
      </c>
      <c r="U464" s="23" t="str">
        <f t="shared" si="133"/>
        <v>АВ</v>
      </c>
      <c r="V464" s="19">
        <f t="shared" si="134"/>
        <v>0</v>
      </c>
      <c r="W464" s="23">
        <f t="shared" si="135"/>
        <v>0</v>
      </c>
      <c r="X464" s="17">
        <f t="shared" si="136"/>
        <v>0</v>
      </c>
      <c r="Y464" s="1"/>
    </row>
    <row r="465" spans="2:26" ht="15" outlineLevel="2" x14ac:dyDescent="0.25">
      <c r="B465" s="2">
        <v>427</v>
      </c>
      <c r="C465" s="76" t="s">
        <v>468</v>
      </c>
      <c r="D465" s="5">
        <v>710.24</v>
      </c>
      <c r="E465" s="5">
        <v>533.88</v>
      </c>
      <c r="F465" s="13">
        <v>684.37</v>
      </c>
      <c r="G465" s="10">
        <f t="shared" si="140"/>
        <v>0.75</v>
      </c>
      <c r="H465" s="59">
        <f t="shared" si="141"/>
        <v>-0.25</v>
      </c>
      <c r="I465" s="3">
        <f t="shared" si="138"/>
        <v>234</v>
      </c>
      <c r="J465" s="59">
        <f t="shared" si="142"/>
        <v>-1.75</v>
      </c>
      <c r="K465" s="83">
        <v>4436.7</v>
      </c>
      <c r="L465" s="120">
        <f t="shared" si="143"/>
        <v>8.3000000000000007</v>
      </c>
      <c r="M465" s="59">
        <f t="shared" si="144"/>
        <v>0.25</v>
      </c>
      <c r="N465" s="128">
        <v>6</v>
      </c>
      <c r="O465" s="60">
        <f t="shared" si="145"/>
        <v>89</v>
      </c>
      <c r="P465" s="59">
        <f t="shared" si="146"/>
        <v>-0.03</v>
      </c>
      <c r="Q465" s="65">
        <f t="shared" si="139"/>
        <v>-2</v>
      </c>
      <c r="R465" s="65">
        <f t="shared" si="147"/>
        <v>0.22</v>
      </c>
      <c r="S465" s="26">
        <f t="shared" si="132"/>
        <v>2</v>
      </c>
      <c r="T465" s="26">
        <f t="shared" si="137"/>
        <v>10</v>
      </c>
      <c r="U465" s="23">
        <f t="shared" si="133"/>
        <v>0</v>
      </c>
      <c r="V465" s="19">
        <f t="shared" si="134"/>
        <v>0</v>
      </c>
      <c r="W465" s="23">
        <f t="shared" si="135"/>
        <v>0</v>
      </c>
      <c r="X465" s="17" t="str">
        <f t="shared" si="136"/>
        <v>ВА</v>
      </c>
      <c r="Y465" s="1"/>
    </row>
    <row r="466" spans="2:26" ht="15" outlineLevel="2" x14ac:dyDescent="0.25">
      <c r="B466" s="2">
        <v>428</v>
      </c>
      <c r="C466" s="76" t="s">
        <v>469</v>
      </c>
      <c r="D466" s="5">
        <v>157.13</v>
      </c>
      <c r="E466" s="5">
        <v>132.31</v>
      </c>
      <c r="F466" s="13">
        <v>61.82</v>
      </c>
      <c r="G466" s="10">
        <f t="shared" si="140"/>
        <v>0.84</v>
      </c>
      <c r="H466" s="59">
        <f t="shared" si="141"/>
        <v>-0.16000000000000003</v>
      </c>
      <c r="I466" s="3">
        <f t="shared" si="138"/>
        <v>85</v>
      </c>
      <c r="J466" s="59">
        <f t="shared" si="142"/>
        <v>0</v>
      </c>
      <c r="K466" s="83">
        <v>2204.1</v>
      </c>
      <c r="L466" s="120">
        <f t="shared" si="143"/>
        <v>16.7</v>
      </c>
      <c r="M466" s="59">
        <f t="shared" si="144"/>
        <v>-0.5</v>
      </c>
      <c r="N466" s="128">
        <v>2</v>
      </c>
      <c r="O466" s="60">
        <f t="shared" si="145"/>
        <v>66</v>
      </c>
      <c r="P466" s="59">
        <f t="shared" si="146"/>
        <v>-0.28000000000000003</v>
      </c>
      <c r="Q466" s="65">
        <f t="shared" si="139"/>
        <v>-0.16000000000000003</v>
      </c>
      <c r="R466" s="65">
        <f t="shared" si="147"/>
        <v>-0.78</v>
      </c>
      <c r="S466" s="26">
        <f t="shared" si="132"/>
        <v>2</v>
      </c>
      <c r="T466" s="26">
        <f t="shared" si="137"/>
        <v>20</v>
      </c>
      <c r="U466" s="23">
        <f t="shared" si="133"/>
        <v>0</v>
      </c>
      <c r="V466" s="19">
        <f t="shared" si="134"/>
        <v>0</v>
      </c>
      <c r="W466" s="23" t="str">
        <f t="shared" si="135"/>
        <v>ВВ</v>
      </c>
      <c r="X466" s="17">
        <f t="shared" si="136"/>
        <v>0</v>
      </c>
      <c r="Y466" s="1"/>
    </row>
    <row r="467" spans="2:26" ht="15" outlineLevel="2" x14ac:dyDescent="0.25">
      <c r="B467" s="2">
        <v>429</v>
      </c>
      <c r="C467" s="76" t="s">
        <v>470</v>
      </c>
      <c r="D467" s="5">
        <v>222.71</v>
      </c>
      <c r="E467" s="5">
        <v>181.04</v>
      </c>
      <c r="F467" s="13">
        <v>236.66</v>
      </c>
      <c r="G467" s="10">
        <f t="shared" si="140"/>
        <v>0.81</v>
      </c>
      <c r="H467" s="59">
        <f t="shared" si="141"/>
        <v>-0.18999999999999995</v>
      </c>
      <c r="I467" s="3">
        <f t="shared" si="138"/>
        <v>239</v>
      </c>
      <c r="J467" s="59">
        <f t="shared" si="142"/>
        <v>-1.81</v>
      </c>
      <c r="K467" s="83">
        <v>3442.5</v>
      </c>
      <c r="L467" s="120">
        <f t="shared" si="143"/>
        <v>19</v>
      </c>
      <c r="M467" s="59">
        <f t="shared" si="144"/>
        <v>-0.71</v>
      </c>
      <c r="N467" s="128">
        <v>5</v>
      </c>
      <c r="O467" s="60">
        <f t="shared" si="145"/>
        <v>36</v>
      </c>
      <c r="P467" s="59">
        <f t="shared" si="146"/>
        <v>-0.61</v>
      </c>
      <c r="Q467" s="65">
        <f t="shared" si="139"/>
        <v>-2</v>
      </c>
      <c r="R467" s="65">
        <f t="shared" si="147"/>
        <v>-1.3199999999999998</v>
      </c>
      <c r="S467" s="26">
        <f t="shared" si="132"/>
        <v>2</v>
      </c>
      <c r="T467" s="26">
        <f t="shared" si="137"/>
        <v>20</v>
      </c>
      <c r="U467" s="23">
        <f t="shared" si="133"/>
        <v>0</v>
      </c>
      <c r="V467" s="19">
        <f t="shared" si="134"/>
        <v>0</v>
      </c>
      <c r="W467" s="23" t="str">
        <f t="shared" si="135"/>
        <v>ВВ</v>
      </c>
      <c r="X467" s="17">
        <f t="shared" si="136"/>
        <v>0</v>
      </c>
      <c r="Y467" s="1"/>
      <c r="Z467" s="181"/>
    </row>
    <row r="468" spans="2:26" ht="15" outlineLevel="2" x14ac:dyDescent="0.25">
      <c r="B468" s="2">
        <v>430</v>
      </c>
      <c r="C468" s="76" t="s">
        <v>471</v>
      </c>
      <c r="D468" s="5">
        <v>207.51</v>
      </c>
      <c r="E468" s="5">
        <v>222.6</v>
      </c>
      <c r="F468" s="13">
        <v>68.91</v>
      </c>
      <c r="G468" s="10">
        <f t="shared" si="140"/>
        <v>1.07</v>
      </c>
      <c r="H468" s="59">
        <f t="shared" si="141"/>
        <v>7.0000000000000062E-2</v>
      </c>
      <c r="I468" s="3">
        <f t="shared" si="138"/>
        <v>56</v>
      </c>
      <c r="J468" s="59">
        <f t="shared" si="142"/>
        <v>0.34</v>
      </c>
      <c r="K468" s="83">
        <v>2893.3</v>
      </c>
      <c r="L468" s="120">
        <f t="shared" si="143"/>
        <v>13</v>
      </c>
      <c r="M468" s="59">
        <f t="shared" si="144"/>
        <v>-0.17</v>
      </c>
      <c r="N468" s="128">
        <v>3</v>
      </c>
      <c r="O468" s="60">
        <f t="shared" si="145"/>
        <v>74</v>
      </c>
      <c r="P468" s="59">
        <f t="shared" si="146"/>
        <v>-0.19</v>
      </c>
      <c r="Q468" s="65">
        <f t="shared" si="139"/>
        <v>0.41000000000000009</v>
      </c>
      <c r="R468" s="65">
        <f t="shared" si="147"/>
        <v>-0.36</v>
      </c>
      <c r="S468" s="26">
        <f t="shared" si="132"/>
        <v>1</v>
      </c>
      <c r="T468" s="26">
        <f t="shared" si="137"/>
        <v>20</v>
      </c>
      <c r="U468" s="23" t="str">
        <f t="shared" si="133"/>
        <v>АВ</v>
      </c>
      <c r="V468" s="19">
        <f t="shared" si="134"/>
        <v>0</v>
      </c>
      <c r="W468" s="23">
        <f t="shared" si="135"/>
        <v>0</v>
      </c>
      <c r="X468" s="17">
        <f t="shared" si="136"/>
        <v>0</v>
      </c>
      <c r="Y468" s="1"/>
    </row>
    <row r="469" spans="2:26" ht="15" outlineLevel="2" x14ac:dyDescent="0.25">
      <c r="B469" s="2">
        <v>431</v>
      </c>
      <c r="C469" s="76" t="s">
        <v>472</v>
      </c>
      <c r="D469" s="5">
        <v>337.5</v>
      </c>
      <c r="E469" s="5">
        <v>251.49</v>
      </c>
      <c r="F469" s="13">
        <v>219.02</v>
      </c>
      <c r="G469" s="10">
        <f t="shared" si="140"/>
        <v>0.75</v>
      </c>
      <c r="H469" s="59">
        <f t="shared" si="141"/>
        <v>-0.25</v>
      </c>
      <c r="I469" s="3">
        <f t="shared" si="138"/>
        <v>159</v>
      </c>
      <c r="J469" s="59">
        <f t="shared" si="142"/>
        <v>-0.87</v>
      </c>
      <c r="K469" s="83">
        <v>2178.1</v>
      </c>
      <c r="L469" s="120">
        <f t="shared" si="143"/>
        <v>8.6999999999999993</v>
      </c>
      <c r="M469" s="59">
        <f t="shared" si="144"/>
        <v>0.22</v>
      </c>
      <c r="N469" s="128">
        <v>2</v>
      </c>
      <c r="O469" s="60">
        <f t="shared" si="145"/>
        <v>126</v>
      </c>
      <c r="P469" s="59">
        <f t="shared" si="146"/>
        <v>0.38</v>
      </c>
      <c r="Q469" s="65">
        <f t="shared" si="139"/>
        <v>-1.1200000000000001</v>
      </c>
      <c r="R469" s="65">
        <f t="shared" si="147"/>
        <v>0.6</v>
      </c>
      <c r="S469" s="26">
        <f t="shared" si="132"/>
        <v>2</v>
      </c>
      <c r="T469" s="26">
        <f t="shared" si="137"/>
        <v>10</v>
      </c>
      <c r="U469" s="23">
        <f t="shared" si="133"/>
        <v>0</v>
      </c>
      <c r="V469" s="19">
        <f t="shared" si="134"/>
        <v>0</v>
      </c>
      <c r="W469" s="23">
        <f t="shared" si="135"/>
        <v>0</v>
      </c>
      <c r="X469" s="17" t="str">
        <f t="shared" si="136"/>
        <v>ВА</v>
      </c>
      <c r="Y469" s="1"/>
    </row>
    <row r="470" spans="2:26" ht="15" outlineLevel="2" x14ac:dyDescent="0.25">
      <c r="B470" s="2">
        <v>432</v>
      </c>
      <c r="C470" s="76" t="s">
        <v>473</v>
      </c>
      <c r="D470" s="5">
        <v>220.78</v>
      </c>
      <c r="E470" s="5">
        <v>187.68</v>
      </c>
      <c r="F470" s="13">
        <v>109.11</v>
      </c>
      <c r="G470" s="10">
        <f t="shared" si="140"/>
        <v>0.85</v>
      </c>
      <c r="H470" s="59">
        <f t="shared" si="141"/>
        <v>-0.15000000000000002</v>
      </c>
      <c r="I470" s="3">
        <f t="shared" si="138"/>
        <v>106</v>
      </c>
      <c r="J470" s="59">
        <f t="shared" si="142"/>
        <v>-0.25</v>
      </c>
      <c r="K470" s="83">
        <v>2807.3</v>
      </c>
      <c r="L470" s="120">
        <f t="shared" si="143"/>
        <v>15</v>
      </c>
      <c r="M470" s="59">
        <f t="shared" si="144"/>
        <v>-0.35</v>
      </c>
      <c r="N470" s="128">
        <v>3</v>
      </c>
      <c r="O470" s="60">
        <f t="shared" si="145"/>
        <v>63</v>
      </c>
      <c r="P470" s="59">
        <f t="shared" si="146"/>
        <v>-0.31</v>
      </c>
      <c r="Q470" s="65">
        <f t="shared" si="139"/>
        <v>-0.4</v>
      </c>
      <c r="R470" s="65">
        <f t="shared" si="147"/>
        <v>-0.65999999999999992</v>
      </c>
      <c r="S470" s="26">
        <f t="shared" si="132"/>
        <v>2</v>
      </c>
      <c r="T470" s="26">
        <f t="shared" si="137"/>
        <v>20</v>
      </c>
      <c r="U470" s="23">
        <f t="shared" si="133"/>
        <v>0</v>
      </c>
      <c r="V470" s="19">
        <f t="shared" si="134"/>
        <v>0</v>
      </c>
      <c r="W470" s="23" t="str">
        <f t="shared" si="135"/>
        <v>ВВ</v>
      </c>
      <c r="X470" s="17">
        <f t="shared" si="136"/>
        <v>0</v>
      </c>
      <c r="Y470" s="1"/>
    </row>
    <row r="471" spans="2:26" ht="15" outlineLevel="2" x14ac:dyDescent="0.25">
      <c r="B471" s="2">
        <v>433</v>
      </c>
      <c r="C471" s="76" t="s">
        <v>474</v>
      </c>
      <c r="D471" s="5">
        <v>186.48</v>
      </c>
      <c r="E471" s="5">
        <v>146.91</v>
      </c>
      <c r="F471" s="13">
        <v>119.56</v>
      </c>
      <c r="G471" s="10">
        <f t="shared" si="140"/>
        <v>0.79</v>
      </c>
      <c r="H471" s="59">
        <f t="shared" si="141"/>
        <v>-0.20999999999999996</v>
      </c>
      <c r="I471" s="3">
        <f t="shared" si="138"/>
        <v>149</v>
      </c>
      <c r="J471" s="59">
        <f t="shared" si="142"/>
        <v>-0.75</v>
      </c>
      <c r="K471" s="83">
        <v>1747</v>
      </c>
      <c r="L471" s="120">
        <f t="shared" si="143"/>
        <v>11.9</v>
      </c>
      <c r="M471" s="59">
        <f t="shared" si="144"/>
        <v>-7.0000000000000007E-2</v>
      </c>
      <c r="N471" s="128">
        <v>3</v>
      </c>
      <c r="O471" s="60">
        <f t="shared" si="145"/>
        <v>49</v>
      </c>
      <c r="P471" s="59">
        <f t="shared" si="146"/>
        <v>-0.46</v>
      </c>
      <c r="Q471" s="65">
        <f t="shared" si="139"/>
        <v>-0.96</v>
      </c>
      <c r="R471" s="65">
        <f t="shared" si="147"/>
        <v>-0.53</v>
      </c>
      <c r="S471" s="26">
        <f t="shared" si="132"/>
        <v>2</v>
      </c>
      <c r="T471" s="26">
        <f t="shared" si="137"/>
        <v>20</v>
      </c>
      <c r="U471" s="23">
        <f t="shared" si="133"/>
        <v>0</v>
      </c>
      <c r="V471" s="19">
        <f t="shared" si="134"/>
        <v>0</v>
      </c>
      <c r="W471" s="23" t="str">
        <f t="shared" si="135"/>
        <v>ВВ</v>
      </c>
      <c r="X471" s="17">
        <f t="shared" si="136"/>
        <v>0</v>
      </c>
      <c r="Y471" s="1"/>
    </row>
    <row r="472" spans="2:26" ht="15" outlineLevel="2" x14ac:dyDescent="0.25">
      <c r="B472" s="2">
        <v>434</v>
      </c>
      <c r="C472" s="76" t="s">
        <v>475</v>
      </c>
      <c r="D472" s="5">
        <v>238.09</v>
      </c>
      <c r="E472" s="5">
        <v>196.44</v>
      </c>
      <c r="F472" s="13">
        <v>180.65</v>
      </c>
      <c r="G472" s="10">
        <f t="shared" si="140"/>
        <v>0.83</v>
      </c>
      <c r="H472" s="59">
        <f t="shared" si="141"/>
        <v>-0.17000000000000004</v>
      </c>
      <c r="I472" s="3">
        <f t="shared" si="138"/>
        <v>168</v>
      </c>
      <c r="J472" s="59">
        <f t="shared" si="142"/>
        <v>-0.97</v>
      </c>
      <c r="K472" s="83">
        <v>3255</v>
      </c>
      <c r="L472" s="120">
        <f t="shared" si="143"/>
        <v>16.600000000000001</v>
      </c>
      <c r="M472" s="59">
        <f t="shared" si="144"/>
        <v>-0.5</v>
      </c>
      <c r="N472" s="128">
        <v>3.9</v>
      </c>
      <c r="O472" s="60">
        <f t="shared" si="145"/>
        <v>50</v>
      </c>
      <c r="P472" s="59">
        <f t="shared" si="146"/>
        <v>-0.45</v>
      </c>
      <c r="Q472" s="65">
        <f t="shared" si="139"/>
        <v>-1.1400000000000001</v>
      </c>
      <c r="R472" s="65">
        <f t="shared" si="147"/>
        <v>-0.95</v>
      </c>
      <c r="S472" s="26">
        <f t="shared" si="132"/>
        <v>2</v>
      </c>
      <c r="T472" s="26">
        <f t="shared" si="137"/>
        <v>20</v>
      </c>
      <c r="U472" s="23">
        <f t="shared" si="133"/>
        <v>0</v>
      </c>
      <c r="V472" s="19">
        <f t="shared" si="134"/>
        <v>0</v>
      </c>
      <c r="W472" s="23" t="str">
        <f t="shared" si="135"/>
        <v>ВВ</v>
      </c>
      <c r="X472" s="17">
        <f t="shared" si="136"/>
        <v>0</v>
      </c>
      <c r="Y472" s="1"/>
    </row>
    <row r="473" spans="2:26" ht="15" outlineLevel="2" x14ac:dyDescent="0.25">
      <c r="B473" s="2">
        <v>435</v>
      </c>
      <c r="C473" s="76" t="s">
        <v>476</v>
      </c>
      <c r="D473" s="5">
        <v>281.85000000000002</v>
      </c>
      <c r="E473" s="5">
        <v>265.10000000000002</v>
      </c>
      <c r="F473" s="13">
        <v>64.75</v>
      </c>
      <c r="G473" s="10">
        <f t="shared" si="140"/>
        <v>0.94</v>
      </c>
      <c r="H473" s="59">
        <f t="shared" si="141"/>
        <v>-6.0000000000000053E-2</v>
      </c>
      <c r="I473" s="3">
        <f t="shared" si="138"/>
        <v>45</v>
      </c>
      <c r="J473" s="59">
        <f t="shared" si="142"/>
        <v>0.47</v>
      </c>
      <c r="K473" s="83">
        <v>3067.3</v>
      </c>
      <c r="L473" s="120">
        <f t="shared" si="143"/>
        <v>11.6</v>
      </c>
      <c r="M473" s="59">
        <f t="shared" si="144"/>
        <v>-0.05</v>
      </c>
      <c r="N473" s="128">
        <v>3</v>
      </c>
      <c r="O473" s="60">
        <f t="shared" si="145"/>
        <v>88</v>
      </c>
      <c r="P473" s="59">
        <f t="shared" si="146"/>
        <v>-0.04</v>
      </c>
      <c r="Q473" s="65">
        <f t="shared" si="139"/>
        <v>0.40999999999999992</v>
      </c>
      <c r="R473" s="65">
        <f t="shared" si="147"/>
        <v>-0.09</v>
      </c>
      <c r="S473" s="26">
        <f t="shared" si="132"/>
        <v>1</v>
      </c>
      <c r="T473" s="26">
        <f t="shared" si="137"/>
        <v>20</v>
      </c>
      <c r="U473" s="23" t="str">
        <f t="shared" si="133"/>
        <v>АВ</v>
      </c>
      <c r="V473" s="19">
        <f t="shared" si="134"/>
        <v>0</v>
      </c>
      <c r="W473" s="23">
        <f t="shared" si="135"/>
        <v>0</v>
      </c>
      <c r="X473" s="17">
        <f t="shared" si="136"/>
        <v>0</v>
      </c>
      <c r="Y473" s="1"/>
    </row>
    <row r="474" spans="2:26" s="112" customFormat="1" ht="15" outlineLevel="2" x14ac:dyDescent="0.25">
      <c r="B474" s="2">
        <v>436</v>
      </c>
      <c r="C474" s="76" t="s">
        <v>477</v>
      </c>
      <c r="D474" s="5">
        <v>126.56</v>
      </c>
      <c r="E474" s="5">
        <v>83.48</v>
      </c>
      <c r="F474" s="13">
        <v>246.07</v>
      </c>
      <c r="G474" s="10">
        <f t="shared" si="140"/>
        <v>0.66</v>
      </c>
      <c r="H474" s="59">
        <f t="shared" si="141"/>
        <v>-0.33999999999999997</v>
      </c>
      <c r="I474" s="3">
        <f t="shared" si="138"/>
        <v>538</v>
      </c>
      <c r="J474" s="59">
        <f t="shared" si="142"/>
        <v>-5.32</v>
      </c>
      <c r="K474" s="83">
        <v>1420.8</v>
      </c>
      <c r="L474" s="120">
        <f t="shared" si="143"/>
        <v>17</v>
      </c>
      <c r="M474" s="59">
        <f t="shared" si="144"/>
        <v>-0.53</v>
      </c>
      <c r="N474" s="128">
        <v>1</v>
      </c>
      <c r="O474" s="60">
        <f t="shared" si="145"/>
        <v>83</v>
      </c>
      <c r="P474" s="59">
        <f t="shared" si="146"/>
        <v>-0.09</v>
      </c>
      <c r="Q474" s="65">
        <f t="shared" si="139"/>
        <v>-5.66</v>
      </c>
      <c r="R474" s="65">
        <f t="shared" si="147"/>
        <v>-0.62</v>
      </c>
      <c r="S474" s="116">
        <f t="shared" si="132"/>
        <v>2</v>
      </c>
      <c r="T474" s="116">
        <f t="shared" si="137"/>
        <v>20</v>
      </c>
      <c r="U474" s="110">
        <f t="shared" si="133"/>
        <v>0</v>
      </c>
      <c r="V474" s="119">
        <f t="shared" si="134"/>
        <v>0</v>
      </c>
      <c r="W474" s="110" t="str">
        <f t="shared" si="135"/>
        <v>ВВ</v>
      </c>
      <c r="X474" s="119">
        <f t="shared" si="136"/>
        <v>0</v>
      </c>
    </row>
    <row r="475" spans="2:26" ht="15" outlineLevel="2" x14ac:dyDescent="0.25">
      <c r="B475" s="2">
        <v>437</v>
      </c>
      <c r="C475" s="76" t="s">
        <v>478</v>
      </c>
      <c r="D475" s="5">
        <v>314.14999999999998</v>
      </c>
      <c r="E475" s="5">
        <v>273.01</v>
      </c>
      <c r="F475" s="13">
        <v>218.14</v>
      </c>
      <c r="G475" s="10">
        <f t="shared" si="140"/>
        <v>0.87</v>
      </c>
      <c r="H475" s="59">
        <f t="shared" si="141"/>
        <v>-0.13</v>
      </c>
      <c r="I475" s="3">
        <f t="shared" si="138"/>
        <v>146</v>
      </c>
      <c r="J475" s="59">
        <f t="shared" si="142"/>
        <v>-0.72</v>
      </c>
      <c r="K475" s="83">
        <v>3336.6</v>
      </c>
      <c r="L475" s="120">
        <f t="shared" si="143"/>
        <v>12.2</v>
      </c>
      <c r="M475" s="59">
        <f t="shared" si="144"/>
        <v>-0.1</v>
      </c>
      <c r="N475" s="128">
        <v>4</v>
      </c>
      <c r="O475" s="60">
        <f t="shared" si="145"/>
        <v>68</v>
      </c>
      <c r="P475" s="59">
        <f t="shared" si="146"/>
        <v>-0.26</v>
      </c>
      <c r="Q475" s="65">
        <f t="shared" si="139"/>
        <v>-0.85</v>
      </c>
      <c r="R475" s="65">
        <f t="shared" si="147"/>
        <v>-0.36</v>
      </c>
      <c r="S475" s="26">
        <f t="shared" ref="S475:S536" si="149">IF(Q475&gt;=$Q$38,1,2)</f>
        <v>2</v>
      </c>
      <c r="T475" s="26">
        <f t="shared" si="137"/>
        <v>20</v>
      </c>
      <c r="U475" s="23">
        <f t="shared" ref="U475:U536" si="150">IF(S475+T475=21,$U$8,0)</f>
        <v>0</v>
      </c>
      <c r="V475" s="19">
        <f t="shared" ref="V475:V536" si="151">IF(S475+T475=11,$V$8,0)</f>
        <v>0</v>
      </c>
      <c r="W475" s="23" t="str">
        <f t="shared" ref="W475:W536" si="152">IF(S475+T475=22,$W$8,0)</f>
        <v>ВВ</v>
      </c>
      <c r="X475" s="17">
        <f t="shared" ref="X475:X536" si="153">IF(S475+T475=12,$X$8,0)</f>
        <v>0</v>
      </c>
      <c r="Y475" s="1"/>
    </row>
    <row r="476" spans="2:26" ht="15" outlineLevel="2" x14ac:dyDescent="0.25">
      <c r="B476" s="2">
        <v>438</v>
      </c>
      <c r="C476" s="76" t="s">
        <v>479</v>
      </c>
      <c r="D476" s="5">
        <v>143.88999999999999</v>
      </c>
      <c r="E476" s="5">
        <v>92.59</v>
      </c>
      <c r="F476" s="13">
        <v>133.30000000000001</v>
      </c>
      <c r="G476" s="10">
        <f t="shared" si="140"/>
        <v>0.64</v>
      </c>
      <c r="H476" s="59">
        <f t="shared" si="141"/>
        <v>-0.36</v>
      </c>
      <c r="I476" s="3">
        <f t="shared" si="138"/>
        <v>263</v>
      </c>
      <c r="J476" s="59">
        <f t="shared" si="142"/>
        <v>-2.09</v>
      </c>
      <c r="K476" s="83">
        <v>2211.1</v>
      </c>
      <c r="L476" s="120">
        <f t="shared" si="143"/>
        <v>23.9</v>
      </c>
      <c r="M476" s="59">
        <f t="shared" si="144"/>
        <v>-1.1499999999999999</v>
      </c>
      <c r="N476" s="128">
        <v>2</v>
      </c>
      <c r="O476" s="60">
        <f t="shared" si="145"/>
        <v>46</v>
      </c>
      <c r="P476" s="59">
        <f t="shared" si="146"/>
        <v>-0.5</v>
      </c>
      <c r="Q476" s="65">
        <f t="shared" si="139"/>
        <v>-2.4499999999999997</v>
      </c>
      <c r="R476" s="65">
        <f t="shared" si="147"/>
        <v>-1.65</v>
      </c>
      <c r="S476" s="26">
        <f t="shared" si="149"/>
        <v>2</v>
      </c>
      <c r="T476" s="26">
        <f t="shared" ref="T476:T537" si="154">IF(R476&gt;=$R$38,10,20)</f>
        <v>20</v>
      </c>
      <c r="U476" s="23">
        <f t="shared" si="150"/>
        <v>0</v>
      </c>
      <c r="V476" s="19">
        <f t="shared" si="151"/>
        <v>0</v>
      </c>
      <c r="W476" s="23" t="str">
        <f t="shared" si="152"/>
        <v>ВВ</v>
      </c>
      <c r="X476" s="17">
        <f t="shared" si="153"/>
        <v>0</v>
      </c>
      <c r="Y476" s="1"/>
    </row>
    <row r="477" spans="2:26" ht="15" outlineLevel="2" x14ac:dyDescent="0.25">
      <c r="B477" s="2">
        <v>439</v>
      </c>
      <c r="C477" s="76" t="s">
        <v>480</v>
      </c>
      <c r="D477" s="5">
        <v>129.02000000000001</v>
      </c>
      <c r="E477" s="5">
        <v>91.72</v>
      </c>
      <c r="F477" s="13">
        <v>113.3</v>
      </c>
      <c r="G477" s="10">
        <f t="shared" si="140"/>
        <v>0.71</v>
      </c>
      <c r="H477" s="59">
        <f t="shared" si="141"/>
        <v>-0.29000000000000004</v>
      </c>
      <c r="I477" s="3">
        <f t="shared" si="138"/>
        <v>225</v>
      </c>
      <c r="J477" s="59">
        <f t="shared" si="142"/>
        <v>-1.64</v>
      </c>
      <c r="K477" s="83">
        <v>2066.1</v>
      </c>
      <c r="L477" s="120">
        <f t="shared" si="143"/>
        <v>22.5</v>
      </c>
      <c r="M477" s="59">
        <f t="shared" si="144"/>
        <v>-1.03</v>
      </c>
      <c r="N477" s="128">
        <v>2.9</v>
      </c>
      <c r="O477" s="60">
        <f t="shared" si="145"/>
        <v>32</v>
      </c>
      <c r="P477" s="59">
        <f t="shared" si="146"/>
        <v>-0.65</v>
      </c>
      <c r="Q477" s="65">
        <f t="shared" si="139"/>
        <v>-1.93</v>
      </c>
      <c r="R477" s="65">
        <f t="shared" si="147"/>
        <v>-1.6800000000000002</v>
      </c>
      <c r="S477" s="26">
        <f t="shared" si="149"/>
        <v>2</v>
      </c>
      <c r="T477" s="26">
        <f t="shared" si="154"/>
        <v>20</v>
      </c>
      <c r="U477" s="23">
        <f t="shared" si="150"/>
        <v>0</v>
      </c>
      <c r="V477" s="19">
        <f t="shared" si="151"/>
        <v>0</v>
      </c>
      <c r="W477" s="23" t="str">
        <f t="shared" si="152"/>
        <v>ВВ</v>
      </c>
      <c r="X477" s="17">
        <f t="shared" si="153"/>
        <v>0</v>
      </c>
      <c r="Y477" s="1"/>
    </row>
    <row r="478" spans="2:26" ht="15" outlineLevel="2" x14ac:dyDescent="0.25">
      <c r="B478" s="2">
        <v>440</v>
      </c>
      <c r="C478" s="76" t="s">
        <v>481</v>
      </c>
      <c r="D478" s="5">
        <v>215.34</v>
      </c>
      <c r="E478" s="5">
        <v>149.62</v>
      </c>
      <c r="F478" s="13">
        <v>173.72</v>
      </c>
      <c r="G478" s="10">
        <f t="shared" si="140"/>
        <v>0.69</v>
      </c>
      <c r="H478" s="59">
        <f t="shared" si="141"/>
        <v>-0.31000000000000005</v>
      </c>
      <c r="I478" s="3">
        <f t="shared" si="138"/>
        <v>212</v>
      </c>
      <c r="J478" s="59">
        <f t="shared" si="142"/>
        <v>-1.49</v>
      </c>
      <c r="K478" s="83">
        <v>2412.9</v>
      </c>
      <c r="L478" s="120">
        <f t="shared" si="143"/>
        <v>16.100000000000001</v>
      </c>
      <c r="M478" s="59">
        <f t="shared" si="144"/>
        <v>-0.45</v>
      </c>
      <c r="N478" s="128">
        <v>2</v>
      </c>
      <c r="O478" s="60">
        <f t="shared" si="145"/>
        <v>75</v>
      </c>
      <c r="P478" s="59">
        <f t="shared" si="146"/>
        <v>-0.18</v>
      </c>
      <c r="Q478" s="65">
        <f t="shared" si="139"/>
        <v>-1.8</v>
      </c>
      <c r="R478" s="65">
        <f t="shared" si="147"/>
        <v>-0.63</v>
      </c>
      <c r="S478" s="26">
        <f t="shared" si="149"/>
        <v>2</v>
      </c>
      <c r="T478" s="26">
        <f t="shared" si="154"/>
        <v>20</v>
      </c>
      <c r="U478" s="23">
        <f t="shared" si="150"/>
        <v>0</v>
      </c>
      <c r="V478" s="19">
        <f t="shared" si="151"/>
        <v>0</v>
      </c>
      <c r="W478" s="23" t="str">
        <f t="shared" si="152"/>
        <v>ВВ</v>
      </c>
      <c r="X478" s="17">
        <f t="shared" si="153"/>
        <v>0</v>
      </c>
      <c r="Y478" s="1"/>
    </row>
    <row r="479" spans="2:26" ht="15" outlineLevel="2" x14ac:dyDescent="0.25">
      <c r="B479" s="2">
        <v>441</v>
      </c>
      <c r="C479" s="76" t="s">
        <v>482</v>
      </c>
      <c r="D479" s="5">
        <v>83.94</v>
      </c>
      <c r="E479" s="5">
        <v>36.25</v>
      </c>
      <c r="F479" s="13">
        <v>140.69999999999999</v>
      </c>
      <c r="G479" s="10">
        <f t="shared" si="140"/>
        <v>0.43</v>
      </c>
      <c r="H479" s="59">
        <f t="shared" si="141"/>
        <v>-0.57000000000000006</v>
      </c>
      <c r="I479" s="3">
        <f t="shared" si="138"/>
        <v>708</v>
      </c>
      <c r="J479" s="59">
        <f t="shared" si="142"/>
        <v>-7.32</v>
      </c>
      <c r="K479" s="83">
        <v>1377</v>
      </c>
      <c r="L479" s="120">
        <f t="shared" si="143"/>
        <v>38</v>
      </c>
      <c r="M479" s="59">
        <f t="shared" si="144"/>
        <v>-2.42</v>
      </c>
      <c r="N479" s="128">
        <v>1</v>
      </c>
      <c r="O479" s="60">
        <f t="shared" si="145"/>
        <v>36</v>
      </c>
      <c r="P479" s="59">
        <f t="shared" si="146"/>
        <v>-0.61</v>
      </c>
      <c r="Q479" s="65">
        <f t="shared" si="139"/>
        <v>-7.8900000000000006</v>
      </c>
      <c r="R479" s="65">
        <f t="shared" si="147"/>
        <v>-3.03</v>
      </c>
      <c r="S479" s="26">
        <f t="shared" si="149"/>
        <v>2</v>
      </c>
      <c r="T479" s="26">
        <f t="shared" si="154"/>
        <v>20</v>
      </c>
      <c r="U479" s="23">
        <f t="shared" si="150"/>
        <v>0</v>
      </c>
      <c r="V479" s="19">
        <f t="shared" si="151"/>
        <v>0</v>
      </c>
      <c r="W479" s="23" t="str">
        <f t="shared" si="152"/>
        <v>ВВ</v>
      </c>
      <c r="X479" s="17">
        <f t="shared" si="153"/>
        <v>0</v>
      </c>
      <c r="Y479" s="1"/>
    </row>
    <row r="480" spans="2:26" ht="15" outlineLevel="2" x14ac:dyDescent="0.25">
      <c r="B480" s="2">
        <v>442</v>
      </c>
      <c r="C480" s="76" t="s">
        <v>483</v>
      </c>
      <c r="D480" s="5">
        <v>308.07</v>
      </c>
      <c r="E480" s="5">
        <v>274.47000000000003</v>
      </c>
      <c r="F480" s="13">
        <v>180.6</v>
      </c>
      <c r="G480" s="10">
        <f t="shared" si="140"/>
        <v>0.89</v>
      </c>
      <c r="H480" s="59">
        <f t="shared" si="141"/>
        <v>-0.10999999999999999</v>
      </c>
      <c r="I480" s="3">
        <f t="shared" si="138"/>
        <v>120</v>
      </c>
      <c r="J480" s="59">
        <f t="shared" si="142"/>
        <v>-0.41</v>
      </c>
      <c r="K480" s="83">
        <v>2894.9</v>
      </c>
      <c r="L480" s="120">
        <f t="shared" si="143"/>
        <v>10.5</v>
      </c>
      <c r="M480" s="59">
        <f t="shared" si="144"/>
        <v>0.05</v>
      </c>
      <c r="N480" s="128">
        <v>3</v>
      </c>
      <c r="O480" s="60">
        <f t="shared" si="145"/>
        <v>91</v>
      </c>
      <c r="P480" s="59">
        <f t="shared" si="146"/>
        <v>-0.01</v>
      </c>
      <c r="Q480" s="65">
        <f t="shared" si="139"/>
        <v>-0.52</v>
      </c>
      <c r="R480" s="65">
        <f t="shared" si="147"/>
        <v>0.04</v>
      </c>
      <c r="S480" s="26">
        <f t="shared" si="149"/>
        <v>2</v>
      </c>
      <c r="T480" s="26">
        <f t="shared" si="154"/>
        <v>10</v>
      </c>
      <c r="U480" s="23">
        <f t="shared" si="150"/>
        <v>0</v>
      </c>
      <c r="V480" s="19">
        <f t="shared" si="151"/>
        <v>0</v>
      </c>
      <c r="W480" s="23">
        <f t="shared" si="152"/>
        <v>0</v>
      </c>
      <c r="X480" s="17" t="str">
        <f t="shared" si="153"/>
        <v>ВА</v>
      </c>
      <c r="Y480" s="1"/>
    </row>
    <row r="481" spans="2:26" ht="15" outlineLevel="2" x14ac:dyDescent="0.25">
      <c r="B481" s="2">
        <v>443</v>
      </c>
      <c r="C481" s="76" t="s">
        <v>484</v>
      </c>
      <c r="D481" s="5">
        <v>2303.4</v>
      </c>
      <c r="E481" s="5">
        <v>2229.25</v>
      </c>
      <c r="F481" s="13">
        <v>1726.15</v>
      </c>
      <c r="G481" s="10">
        <f t="shared" si="140"/>
        <v>0.97</v>
      </c>
      <c r="H481" s="59">
        <f t="shared" si="141"/>
        <v>-3.0000000000000027E-2</v>
      </c>
      <c r="I481" s="3">
        <f t="shared" si="138"/>
        <v>141</v>
      </c>
      <c r="J481" s="59">
        <f t="shared" si="142"/>
        <v>-0.66</v>
      </c>
      <c r="K481" s="83">
        <v>13028.1</v>
      </c>
      <c r="L481" s="120">
        <f t="shared" si="143"/>
        <v>5.8</v>
      </c>
      <c r="M481" s="59">
        <f t="shared" si="144"/>
        <v>0.48</v>
      </c>
      <c r="N481" s="128">
        <v>23</v>
      </c>
      <c r="O481" s="60">
        <f t="shared" si="145"/>
        <v>97</v>
      </c>
      <c r="P481" s="59">
        <f t="shared" si="146"/>
        <v>0.06</v>
      </c>
      <c r="Q481" s="65">
        <f t="shared" si="139"/>
        <v>-0.69000000000000006</v>
      </c>
      <c r="R481" s="65">
        <f t="shared" si="147"/>
        <v>0.54</v>
      </c>
      <c r="S481" s="26">
        <f t="shared" si="149"/>
        <v>2</v>
      </c>
      <c r="T481" s="26">
        <f t="shared" si="154"/>
        <v>10</v>
      </c>
      <c r="U481" s="23">
        <f t="shared" si="150"/>
        <v>0</v>
      </c>
      <c r="V481" s="19">
        <f t="shared" si="151"/>
        <v>0</v>
      </c>
      <c r="W481" s="23">
        <f t="shared" si="152"/>
        <v>0</v>
      </c>
      <c r="X481" s="17" t="str">
        <f t="shared" si="153"/>
        <v>ВА</v>
      </c>
      <c r="Y481" s="1"/>
    </row>
    <row r="482" spans="2:26" ht="15" outlineLevel="2" x14ac:dyDescent="0.25">
      <c r="B482" s="2">
        <v>444</v>
      </c>
      <c r="C482" s="76" t="s">
        <v>485</v>
      </c>
      <c r="D482" s="5">
        <v>321.47000000000003</v>
      </c>
      <c r="E482" s="5">
        <v>286.98</v>
      </c>
      <c r="F482" s="13">
        <v>202.49</v>
      </c>
      <c r="G482" s="10">
        <f t="shared" si="140"/>
        <v>0.89</v>
      </c>
      <c r="H482" s="59">
        <f t="shared" si="141"/>
        <v>-0.10999999999999999</v>
      </c>
      <c r="I482" s="3">
        <f t="shared" si="138"/>
        <v>129</v>
      </c>
      <c r="J482" s="59">
        <f t="shared" si="142"/>
        <v>-0.52</v>
      </c>
      <c r="K482" s="83">
        <v>3539.4</v>
      </c>
      <c r="L482" s="120">
        <f t="shared" si="143"/>
        <v>12.3</v>
      </c>
      <c r="M482" s="59">
        <f t="shared" si="144"/>
        <v>-0.11</v>
      </c>
      <c r="N482" s="128">
        <v>5</v>
      </c>
      <c r="O482" s="60">
        <f t="shared" si="145"/>
        <v>57</v>
      </c>
      <c r="P482" s="59">
        <f t="shared" si="146"/>
        <v>-0.38</v>
      </c>
      <c r="Q482" s="65">
        <f t="shared" si="139"/>
        <v>-0.63</v>
      </c>
      <c r="R482" s="65">
        <f t="shared" si="147"/>
        <v>-0.49</v>
      </c>
      <c r="S482" s="26">
        <f t="shared" si="149"/>
        <v>2</v>
      </c>
      <c r="T482" s="26">
        <f t="shared" si="154"/>
        <v>20</v>
      </c>
      <c r="U482" s="23">
        <f t="shared" si="150"/>
        <v>0</v>
      </c>
      <c r="V482" s="19">
        <f t="shared" si="151"/>
        <v>0</v>
      </c>
      <c r="W482" s="23" t="str">
        <f t="shared" si="152"/>
        <v>ВВ</v>
      </c>
      <c r="X482" s="17">
        <f t="shared" si="153"/>
        <v>0</v>
      </c>
      <c r="Y482" s="1"/>
    </row>
    <row r="483" spans="2:26" ht="15" outlineLevel="2" x14ac:dyDescent="0.25">
      <c r="B483" s="2">
        <v>445</v>
      </c>
      <c r="C483" s="76" t="s">
        <v>486</v>
      </c>
      <c r="D483" s="5">
        <v>324.08999999999997</v>
      </c>
      <c r="E483" s="5">
        <v>262.33999999999997</v>
      </c>
      <c r="F483" s="13">
        <v>125.75</v>
      </c>
      <c r="G483" s="10">
        <f t="shared" si="140"/>
        <v>0.81</v>
      </c>
      <c r="H483" s="59">
        <f t="shared" si="141"/>
        <v>-0.18999999999999995</v>
      </c>
      <c r="I483" s="3">
        <f t="shared" si="138"/>
        <v>87</v>
      </c>
      <c r="J483" s="59">
        <f t="shared" si="142"/>
        <v>-0.02</v>
      </c>
      <c r="K483" s="83">
        <v>2234.6999999999998</v>
      </c>
      <c r="L483" s="120">
        <f t="shared" si="143"/>
        <v>8.5</v>
      </c>
      <c r="M483" s="59">
        <f t="shared" si="144"/>
        <v>0.23</v>
      </c>
      <c r="N483" s="128">
        <v>2</v>
      </c>
      <c r="O483" s="60">
        <f t="shared" si="145"/>
        <v>131</v>
      </c>
      <c r="P483" s="59">
        <f t="shared" si="146"/>
        <v>0.43</v>
      </c>
      <c r="Q483" s="65">
        <f t="shared" si="139"/>
        <v>-0.20999999999999994</v>
      </c>
      <c r="R483" s="65">
        <f t="shared" si="147"/>
        <v>0.66</v>
      </c>
      <c r="S483" s="26">
        <f t="shared" si="149"/>
        <v>2</v>
      </c>
      <c r="T483" s="26">
        <f t="shared" si="154"/>
        <v>10</v>
      </c>
      <c r="U483" s="23">
        <f t="shared" si="150"/>
        <v>0</v>
      </c>
      <c r="V483" s="19">
        <f t="shared" si="151"/>
        <v>0</v>
      </c>
      <c r="W483" s="23">
        <f t="shared" si="152"/>
        <v>0</v>
      </c>
      <c r="X483" s="17" t="str">
        <f t="shared" si="153"/>
        <v>ВА</v>
      </c>
      <c r="Y483" s="1"/>
    </row>
    <row r="484" spans="2:26" ht="15" outlineLevel="2" x14ac:dyDescent="0.25">
      <c r="B484" s="2">
        <v>446</v>
      </c>
      <c r="C484" s="76" t="s">
        <v>487</v>
      </c>
      <c r="D484" s="5">
        <v>570.5</v>
      </c>
      <c r="E484" s="5">
        <v>483.18</v>
      </c>
      <c r="F484" s="13">
        <v>265.32</v>
      </c>
      <c r="G484" s="10">
        <f t="shared" si="140"/>
        <v>0.85</v>
      </c>
      <c r="H484" s="59">
        <f t="shared" si="141"/>
        <v>-0.15000000000000002</v>
      </c>
      <c r="I484" s="3">
        <f t="shared" si="138"/>
        <v>100</v>
      </c>
      <c r="J484" s="59">
        <f t="shared" si="142"/>
        <v>-0.18</v>
      </c>
      <c r="K484" s="83">
        <v>5537.2</v>
      </c>
      <c r="L484" s="120">
        <f t="shared" si="143"/>
        <v>11.5</v>
      </c>
      <c r="M484" s="59">
        <f t="shared" si="144"/>
        <v>-0.04</v>
      </c>
      <c r="N484" s="128">
        <v>7</v>
      </c>
      <c r="O484" s="60">
        <f t="shared" si="145"/>
        <v>69</v>
      </c>
      <c r="P484" s="59">
        <f t="shared" si="146"/>
        <v>-0.25</v>
      </c>
      <c r="Q484" s="65">
        <f t="shared" si="139"/>
        <v>-0.33</v>
      </c>
      <c r="R484" s="65">
        <f t="shared" si="147"/>
        <v>-0.28999999999999998</v>
      </c>
      <c r="S484" s="26">
        <f t="shared" si="149"/>
        <v>2</v>
      </c>
      <c r="T484" s="26">
        <f t="shared" si="154"/>
        <v>20</v>
      </c>
      <c r="U484" s="23">
        <f t="shared" si="150"/>
        <v>0</v>
      </c>
      <c r="V484" s="19">
        <f t="shared" si="151"/>
        <v>0</v>
      </c>
      <c r="W484" s="23" t="str">
        <f t="shared" si="152"/>
        <v>ВВ</v>
      </c>
      <c r="X484" s="17">
        <f t="shared" si="153"/>
        <v>0</v>
      </c>
      <c r="Y484" s="1"/>
      <c r="Z484" s="181"/>
    </row>
    <row r="485" spans="2:26" ht="15" outlineLevel="2" x14ac:dyDescent="0.25">
      <c r="B485" s="2">
        <v>447</v>
      </c>
      <c r="C485" s="76" t="s">
        <v>488</v>
      </c>
      <c r="D485" s="5">
        <v>188.8</v>
      </c>
      <c r="E485" s="5">
        <v>176.2</v>
      </c>
      <c r="F485" s="13">
        <v>45.6</v>
      </c>
      <c r="G485" s="10">
        <f t="shared" si="140"/>
        <v>0.93</v>
      </c>
      <c r="H485" s="59">
        <f t="shared" si="141"/>
        <v>-6.9999999999999951E-2</v>
      </c>
      <c r="I485" s="3">
        <f t="shared" si="138"/>
        <v>47</v>
      </c>
      <c r="J485" s="59">
        <f t="shared" si="142"/>
        <v>0.45</v>
      </c>
      <c r="K485" s="83">
        <v>2184.4</v>
      </c>
      <c r="L485" s="120">
        <f t="shared" si="143"/>
        <v>12.4</v>
      </c>
      <c r="M485" s="59">
        <f t="shared" si="144"/>
        <v>-0.12</v>
      </c>
      <c r="N485" s="128">
        <v>2</v>
      </c>
      <c r="O485" s="60">
        <f t="shared" si="145"/>
        <v>88</v>
      </c>
      <c r="P485" s="59">
        <f t="shared" si="146"/>
        <v>-0.04</v>
      </c>
      <c r="Q485" s="65">
        <f t="shared" si="139"/>
        <v>0.38000000000000006</v>
      </c>
      <c r="R485" s="65">
        <f t="shared" si="147"/>
        <v>-0.16</v>
      </c>
      <c r="S485" s="26">
        <f t="shared" si="149"/>
        <v>1</v>
      </c>
      <c r="T485" s="26">
        <f t="shared" si="154"/>
        <v>20</v>
      </c>
      <c r="U485" s="23" t="str">
        <f t="shared" si="150"/>
        <v>АВ</v>
      </c>
      <c r="V485" s="19">
        <f t="shared" si="151"/>
        <v>0</v>
      </c>
      <c r="W485" s="23">
        <f t="shared" si="152"/>
        <v>0</v>
      </c>
      <c r="X485" s="17">
        <f t="shared" si="153"/>
        <v>0</v>
      </c>
      <c r="Y485" s="1"/>
    </row>
    <row r="486" spans="2:26" ht="15" outlineLevel="2" x14ac:dyDescent="0.25">
      <c r="B486" s="2">
        <v>448</v>
      </c>
      <c r="C486" s="76" t="s">
        <v>489</v>
      </c>
      <c r="D486" s="5">
        <v>145.03</v>
      </c>
      <c r="E486" s="5">
        <v>117.35</v>
      </c>
      <c r="F486" s="13">
        <v>144.68</v>
      </c>
      <c r="G486" s="10">
        <f t="shared" si="140"/>
        <v>0.81</v>
      </c>
      <c r="H486" s="59">
        <f t="shared" si="141"/>
        <v>-0.18999999999999995</v>
      </c>
      <c r="I486" s="3">
        <f t="shared" si="138"/>
        <v>225</v>
      </c>
      <c r="J486" s="59">
        <f t="shared" si="142"/>
        <v>-1.64</v>
      </c>
      <c r="K486" s="83">
        <v>2294.6</v>
      </c>
      <c r="L486" s="120">
        <f t="shared" si="143"/>
        <v>19.600000000000001</v>
      </c>
      <c r="M486" s="59">
        <f t="shared" si="144"/>
        <v>-0.77</v>
      </c>
      <c r="N486" s="128">
        <v>3</v>
      </c>
      <c r="O486" s="60">
        <f t="shared" si="145"/>
        <v>39</v>
      </c>
      <c r="P486" s="59">
        <f t="shared" si="146"/>
        <v>-0.56999999999999995</v>
      </c>
      <c r="Q486" s="65">
        <f t="shared" si="139"/>
        <v>-1.8299999999999998</v>
      </c>
      <c r="R486" s="65">
        <f t="shared" si="147"/>
        <v>-1.3399999999999999</v>
      </c>
      <c r="S486" s="26">
        <f t="shared" si="149"/>
        <v>2</v>
      </c>
      <c r="T486" s="26">
        <f t="shared" si="154"/>
        <v>20</v>
      </c>
      <c r="U486" s="23">
        <f t="shared" si="150"/>
        <v>0</v>
      </c>
      <c r="V486" s="19">
        <f t="shared" si="151"/>
        <v>0</v>
      </c>
      <c r="W486" s="23" t="str">
        <f t="shared" si="152"/>
        <v>ВВ</v>
      </c>
      <c r="X486" s="17">
        <f t="shared" si="153"/>
        <v>0</v>
      </c>
      <c r="Y486" s="1"/>
    </row>
    <row r="487" spans="2:26" ht="15" outlineLevel="2" x14ac:dyDescent="0.25">
      <c r="B487" s="2">
        <v>449</v>
      </c>
      <c r="C487" s="76" t="s">
        <v>490</v>
      </c>
      <c r="D487" s="5">
        <v>236.72</v>
      </c>
      <c r="E487" s="5">
        <v>195.1</v>
      </c>
      <c r="F487" s="13">
        <v>198.62</v>
      </c>
      <c r="G487" s="10">
        <f t="shared" si="140"/>
        <v>0.82</v>
      </c>
      <c r="H487" s="59">
        <f t="shared" si="141"/>
        <v>-0.18000000000000005</v>
      </c>
      <c r="I487" s="3">
        <f t="shared" ref="I487:I550" si="155">ROUND(F487/E487*182.5,0)</f>
        <v>186</v>
      </c>
      <c r="J487" s="59">
        <f t="shared" si="142"/>
        <v>-1.19</v>
      </c>
      <c r="K487" s="83">
        <v>2645.4</v>
      </c>
      <c r="L487" s="120">
        <f t="shared" si="143"/>
        <v>13.6</v>
      </c>
      <c r="M487" s="59">
        <f t="shared" si="144"/>
        <v>-0.23</v>
      </c>
      <c r="N487" s="128">
        <v>3</v>
      </c>
      <c r="O487" s="60">
        <f t="shared" si="145"/>
        <v>65</v>
      </c>
      <c r="P487" s="59">
        <f t="shared" si="146"/>
        <v>-0.28999999999999998</v>
      </c>
      <c r="Q487" s="65">
        <f t="shared" ref="Q487:Q550" si="156">H487+J487</f>
        <v>-1.37</v>
      </c>
      <c r="R487" s="65">
        <f t="shared" si="147"/>
        <v>-0.52</v>
      </c>
      <c r="S487" s="26">
        <f t="shared" si="149"/>
        <v>2</v>
      </c>
      <c r="T487" s="26">
        <f t="shared" si="154"/>
        <v>20</v>
      </c>
      <c r="U487" s="23">
        <f t="shared" si="150"/>
        <v>0</v>
      </c>
      <c r="V487" s="19">
        <f t="shared" si="151"/>
        <v>0</v>
      </c>
      <c r="W487" s="23" t="str">
        <f t="shared" si="152"/>
        <v>ВВ</v>
      </c>
      <c r="X487" s="17">
        <f t="shared" si="153"/>
        <v>0</v>
      </c>
      <c r="Y487" s="1"/>
    </row>
    <row r="488" spans="2:26" ht="15" outlineLevel="2" x14ac:dyDescent="0.25">
      <c r="B488" s="2">
        <v>450</v>
      </c>
      <c r="C488" s="76" t="s">
        <v>491</v>
      </c>
      <c r="D488" s="5">
        <v>151.41999999999999</v>
      </c>
      <c r="E488" s="5">
        <v>118.1</v>
      </c>
      <c r="F488" s="13">
        <v>59.32</v>
      </c>
      <c r="G488" s="10">
        <f t="shared" ref="G488:G551" si="157">IF(E488&gt;0,ROUND((E488/D488),2),0)</f>
        <v>0.78</v>
      </c>
      <c r="H488" s="59">
        <f t="shared" ref="H488:H551" si="158">G488-$G$38</f>
        <v>-0.21999999999999997</v>
      </c>
      <c r="I488" s="3">
        <f t="shared" si="155"/>
        <v>92</v>
      </c>
      <c r="J488" s="59">
        <f t="shared" ref="J488:J551" si="159">-(ROUND(I488/$I$38-100%,2))</f>
        <v>-0.08</v>
      </c>
      <c r="K488" s="83">
        <v>2045.2</v>
      </c>
      <c r="L488" s="120">
        <f t="shared" ref="L488:L551" si="160">ROUND(K488/E488,1)</f>
        <v>17.3</v>
      </c>
      <c r="M488" s="59">
        <f t="shared" ref="M488:M551" si="161">-ROUND(L488/$L$38-100%,2)</f>
        <v>-0.56000000000000005</v>
      </c>
      <c r="N488" s="128">
        <v>1</v>
      </c>
      <c r="O488" s="60">
        <f t="shared" ref="O488:O551" si="162">ROUND((E488/N488),0)</f>
        <v>118</v>
      </c>
      <c r="P488" s="59">
        <f t="shared" ref="P488:P551" si="163">ROUND(O488/$O$38-100%,2)</f>
        <v>0.28999999999999998</v>
      </c>
      <c r="Q488" s="65">
        <f t="shared" si="156"/>
        <v>-0.3</v>
      </c>
      <c r="R488" s="65">
        <f t="shared" si="147"/>
        <v>-0.27000000000000007</v>
      </c>
      <c r="S488" s="26">
        <f t="shared" si="149"/>
        <v>2</v>
      </c>
      <c r="T488" s="26">
        <f t="shared" si="154"/>
        <v>20</v>
      </c>
      <c r="U488" s="23">
        <f t="shared" si="150"/>
        <v>0</v>
      </c>
      <c r="V488" s="19">
        <f t="shared" si="151"/>
        <v>0</v>
      </c>
      <c r="W488" s="23" t="str">
        <f t="shared" si="152"/>
        <v>ВВ</v>
      </c>
      <c r="X488" s="17">
        <f t="shared" si="153"/>
        <v>0</v>
      </c>
      <c r="Y488" s="1"/>
    </row>
    <row r="489" spans="2:26" ht="15" outlineLevel="2" x14ac:dyDescent="0.25">
      <c r="B489" s="2">
        <v>451</v>
      </c>
      <c r="C489" s="76" t="s">
        <v>492</v>
      </c>
      <c r="D489" s="5">
        <v>363.82</v>
      </c>
      <c r="E489" s="5">
        <v>293.19</v>
      </c>
      <c r="F489" s="13">
        <v>190.62</v>
      </c>
      <c r="G489" s="10">
        <f t="shared" si="157"/>
        <v>0.81</v>
      </c>
      <c r="H489" s="59">
        <f t="shared" si="158"/>
        <v>-0.18999999999999995</v>
      </c>
      <c r="I489" s="3">
        <f t="shared" si="155"/>
        <v>119</v>
      </c>
      <c r="J489" s="59">
        <f t="shared" si="159"/>
        <v>-0.4</v>
      </c>
      <c r="K489" s="83">
        <v>2788.4</v>
      </c>
      <c r="L489" s="120">
        <f t="shared" si="160"/>
        <v>9.5</v>
      </c>
      <c r="M489" s="59">
        <f t="shared" si="161"/>
        <v>0.14000000000000001</v>
      </c>
      <c r="N489" s="128">
        <v>3</v>
      </c>
      <c r="O489" s="60">
        <f t="shared" si="162"/>
        <v>98</v>
      </c>
      <c r="P489" s="59">
        <f t="shared" si="163"/>
        <v>7.0000000000000007E-2</v>
      </c>
      <c r="Q489" s="65">
        <f t="shared" si="156"/>
        <v>-0.59</v>
      </c>
      <c r="R489" s="65">
        <f t="shared" si="147"/>
        <v>0.21000000000000002</v>
      </c>
      <c r="S489" s="26">
        <f t="shared" si="149"/>
        <v>2</v>
      </c>
      <c r="T489" s="26">
        <f t="shared" si="154"/>
        <v>10</v>
      </c>
      <c r="U489" s="23">
        <f t="shared" si="150"/>
        <v>0</v>
      </c>
      <c r="V489" s="19">
        <f t="shared" si="151"/>
        <v>0</v>
      </c>
      <c r="W489" s="23">
        <f t="shared" si="152"/>
        <v>0</v>
      </c>
      <c r="X489" s="17" t="str">
        <f t="shared" si="153"/>
        <v>ВА</v>
      </c>
      <c r="Y489" s="1"/>
    </row>
    <row r="490" spans="2:26" ht="15" outlineLevel="2" x14ac:dyDescent="0.25">
      <c r="B490" s="2">
        <v>452</v>
      </c>
      <c r="C490" s="76" t="s">
        <v>493</v>
      </c>
      <c r="D490" s="5">
        <v>158.41</v>
      </c>
      <c r="E490" s="5">
        <v>123.38</v>
      </c>
      <c r="F490" s="13">
        <v>125.03</v>
      </c>
      <c r="G490" s="10">
        <f t="shared" si="157"/>
        <v>0.78</v>
      </c>
      <c r="H490" s="59">
        <f t="shared" si="158"/>
        <v>-0.21999999999999997</v>
      </c>
      <c r="I490" s="3">
        <f t="shared" si="155"/>
        <v>185</v>
      </c>
      <c r="J490" s="59">
        <f t="shared" si="159"/>
        <v>-1.17</v>
      </c>
      <c r="K490" s="83">
        <v>2326.1</v>
      </c>
      <c r="L490" s="120">
        <f t="shared" si="160"/>
        <v>18.899999999999999</v>
      </c>
      <c r="M490" s="59">
        <f t="shared" si="161"/>
        <v>-0.7</v>
      </c>
      <c r="N490" s="128">
        <v>2</v>
      </c>
      <c r="O490" s="60">
        <f t="shared" si="162"/>
        <v>62</v>
      </c>
      <c r="P490" s="59">
        <f t="shared" si="163"/>
        <v>-0.32</v>
      </c>
      <c r="Q490" s="65">
        <f t="shared" si="156"/>
        <v>-1.39</v>
      </c>
      <c r="R490" s="65">
        <f t="shared" si="147"/>
        <v>-1.02</v>
      </c>
      <c r="S490" s="26">
        <f t="shared" si="149"/>
        <v>2</v>
      </c>
      <c r="T490" s="26">
        <f t="shared" si="154"/>
        <v>20</v>
      </c>
      <c r="U490" s="23">
        <f t="shared" si="150"/>
        <v>0</v>
      </c>
      <c r="V490" s="19">
        <f t="shared" si="151"/>
        <v>0</v>
      </c>
      <c r="W490" s="23" t="str">
        <f t="shared" si="152"/>
        <v>ВВ</v>
      </c>
      <c r="X490" s="17">
        <f t="shared" si="153"/>
        <v>0</v>
      </c>
      <c r="Y490" s="1"/>
    </row>
    <row r="491" spans="2:26" ht="15" outlineLevel="2" x14ac:dyDescent="0.25">
      <c r="B491" s="2">
        <v>453</v>
      </c>
      <c r="C491" s="76" t="s">
        <v>494</v>
      </c>
      <c r="D491" s="5">
        <v>295.58</v>
      </c>
      <c r="E491" s="5">
        <v>230.37</v>
      </c>
      <c r="F491" s="13">
        <v>237.21</v>
      </c>
      <c r="G491" s="10">
        <f t="shared" si="157"/>
        <v>0.78</v>
      </c>
      <c r="H491" s="59">
        <f t="shared" si="158"/>
        <v>-0.21999999999999997</v>
      </c>
      <c r="I491" s="3">
        <f t="shared" si="155"/>
        <v>188</v>
      </c>
      <c r="J491" s="59">
        <f t="shared" si="159"/>
        <v>-1.21</v>
      </c>
      <c r="K491" s="83">
        <v>3046.1</v>
      </c>
      <c r="L491" s="120">
        <f t="shared" si="160"/>
        <v>13.2</v>
      </c>
      <c r="M491" s="59">
        <f t="shared" si="161"/>
        <v>-0.19</v>
      </c>
      <c r="N491" s="128">
        <v>2</v>
      </c>
      <c r="O491" s="60">
        <f t="shared" si="162"/>
        <v>115</v>
      </c>
      <c r="P491" s="59">
        <f t="shared" si="163"/>
        <v>0.26</v>
      </c>
      <c r="Q491" s="65">
        <f t="shared" si="156"/>
        <v>-1.43</v>
      </c>
      <c r="R491" s="65">
        <f t="shared" si="147"/>
        <v>7.0000000000000007E-2</v>
      </c>
      <c r="S491" s="26">
        <f t="shared" si="149"/>
        <v>2</v>
      </c>
      <c r="T491" s="26">
        <f t="shared" si="154"/>
        <v>10</v>
      </c>
      <c r="U491" s="23">
        <f t="shared" si="150"/>
        <v>0</v>
      </c>
      <c r="V491" s="19">
        <f t="shared" si="151"/>
        <v>0</v>
      </c>
      <c r="W491" s="23">
        <f t="shared" si="152"/>
        <v>0</v>
      </c>
      <c r="X491" s="17" t="str">
        <f t="shared" si="153"/>
        <v>ВА</v>
      </c>
      <c r="Y491" s="1"/>
    </row>
    <row r="492" spans="2:26" ht="15" outlineLevel="2" x14ac:dyDescent="0.25">
      <c r="B492" s="2">
        <v>454</v>
      </c>
      <c r="C492" s="76" t="s">
        <v>495</v>
      </c>
      <c r="D492" s="5">
        <v>136.16</v>
      </c>
      <c r="E492" s="5">
        <v>112.08</v>
      </c>
      <c r="F492" s="13">
        <v>68.09</v>
      </c>
      <c r="G492" s="10">
        <f t="shared" si="157"/>
        <v>0.82</v>
      </c>
      <c r="H492" s="59">
        <f t="shared" si="158"/>
        <v>-0.18000000000000005</v>
      </c>
      <c r="I492" s="3">
        <f t="shared" si="155"/>
        <v>111</v>
      </c>
      <c r="J492" s="59">
        <f t="shared" si="159"/>
        <v>-0.3</v>
      </c>
      <c r="K492" s="83">
        <v>2330.9</v>
      </c>
      <c r="L492" s="120">
        <f t="shared" si="160"/>
        <v>20.8</v>
      </c>
      <c r="M492" s="59">
        <f t="shared" si="161"/>
        <v>-0.87</v>
      </c>
      <c r="N492" s="128">
        <v>3</v>
      </c>
      <c r="O492" s="60">
        <f t="shared" si="162"/>
        <v>37</v>
      </c>
      <c r="P492" s="59">
        <f t="shared" si="163"/>
        <v>-0.6</v>
      </c>
      <c r="Q492" s="65">
        <f t="shared" si="156"/>
        <v>-0.48000000000000004</v>
      </c>
      <c r="R492" s="65">
        <f t="shared" si="147"/>
        <v>-1.47</v>
      </c>
      <c r="S492" s="26">
        <f t="shared" si="149"/>
        <v>2</v>
      </c>
      <c r="T492" s="26">
        <f t="shared" si="154"/>
        <v>20</v>
      </c>
      <c r="U492" s="23">
        <f t="shared" si="150"/>
        <v>0</v>
      </c>
      <c r="V492" s="19">
        <f t="shared" si="151"/>
        <v>0</v>
      </c>
      <c r="W492" s="23" t="str">
        <f t="shared" si="152"/>
        <v>ВВ</v>
      </c>
      <c r="X492" s="17">
        <f t="shared" si="153"/>
        <v>0</v>
      </c>
      <c r="Y492" s="1"/>
    </row>
    <row r="493" spans="2:26" ht="15" outlineLevel="2" x14ac:dyDescent="0.25">
      <c r="B493" s="2">
        <v>455</v>
      </c>
      <c r="C493" s="76" t="s">
        <v>496</v>
      </c>
      <c r="D493" s="5">
        <v>751.12</v>
      </c>
      <c r="E493" s="5">
        <v>633.41</v>
      </c>
      <c r="F493" s="13">
        <v>387.72</v>
      </c>
      <c r="G493" s="10">
        <f t="shared" si="157"/>
        <v>0.84</v>
      </c>
      <c r="H493" s="59">
        <f t="shared" si="158"/>
        <v>-0.16000000000000003</v>
      </c>
      <c r="I493" s="3">
        <f t="shared" si="155"/>
        <v>112</v>
      </c>
      <c r="J493" s="59">
        <f t="shared" si="159"/>
        <v>-0.32</v>
      </c>
      <c r="K493" s="83">
        <v>6098.3</v>
      </c>
      <c r="L493" s="120">
        <f t="shared" si="160"/>
        <v>9.6</v>
      </c>
      <c r="M493" s="59">
        <f t="shared" si="161"/>
        <v>0.14000000000000001</v>
      </c>
      <c r="N493" s="128">
        <v>9</v>
      </c>
      <c r="O493" s="60">
        <f t="shared" si="162"/>
        <v>70</v>
      </c>
      <c r="P493" s="59">
        <f t="shared" si="163"/>
        <v>-0.23</v>
      </c>
      <c r="Q493" s="65">
        <f t="shared" si="156"/>
        <v>-0.48000000000000004</v>
      </c>
      <c r="R493" s="65">
        <f t="shared" ref="R493:R553" si="164">M493+P493</f>
        <v>-0.09</v>
      </c>
      <c r="S493" s="26">
        <f t="shared" si="149"/>
        <v>2</v>
      </c>
      <c r="T493" s="26">
        <f t="shared" si="154"/>
        <v>20</v>
      </c>
      <c r="U493" s="23">
        <f t="shared" si="150"/>
        <v>0</v>
      </c>
      <c r="V493" s="19">
        <f t="shared" si="151"/>
        <v>0</v>
      </c>
      <c r="W493" s="23" t="str">
        <f t="shared" si="152"/>
        <v>ВВ</v>
      </c>
      <c r="X493" s="17">
        <f t="shared" si="153"/>
        <v>0</v>
      </c>
      <c r="Y493" s="1"/>
    </row>
    <row r="494" spans="2:26" ht="15" outlineLevel="2" x14ac:dyDescent="0.25">
      <c r="B494" s="2">
        <v>456</v>
      </c>
      <c r="C494" s="76" t="s">
        <v>497</v>
      </c>
      <c r="D494" s="5">
        <v>2103.1</v>
      </c>
      <c r="E494" s="5">
        <v>1587.48</v>
      </c>
      <c r="F494" s="13">
        <v>2441.62</v>
      </c>
      <c r="G494" s="10">
        <f t="shared" si="157"/>
        <v>0.75</v>
      </c>
      <c r="H494" s="59">
        <f t="shared" si="158"/>
        <v>-0.25</v>
      </c>
      <c r="I494" s="3">
        <f t="shared" si="155"/>
        <v>281</v>
      </c>
      <c r="J494" s="59">
        <f t="shared" si="159"/>
        <v>-2.2999999999999998</v>
      </c>
      <c r="K494" s="83">
        <v>11189.6</v>
      </c>
      <c r="L494" s="120">
        <f t="shared" si="160"/>
        <v>7</v>
      </c>
      <c r="M494" s="59">
        <f t="shared" si="161"/>
        <v>0.37</v>
      </c>
      <c r="N494" s="128">
        <v>14</v>
      </c>
      <c r="O494" s="60">
        <f t="shared" si="162"/>
        <v>113</v>
      </c>
      <c r="P494" s="59">
        <f t="shared" si="163"/>
        <v>0.23</v>
      </c>
      <c r="Q494" s="65">
        <f t="shared" si="156"/>
        <v>-2.5499999999999998</v>
      </c>
      <c r="R494" s="65">
        <f t="shared" si="164"/>
        <v>0.6</v>
      </c>
      <c r="S494" s="26">
        <f t="shared" si="149"/>
        <v>2</v>
      </c>
      <c r="T494" s="26">
        <f t="shared" si="154"/>
        <v>10</v>
      </c>
      <c r="U494" s="23">
        <f t="shared" si="150"/>
        <v>0</v>
      </c>
      <c r="V494" s="19">
        <f t="shared" si="151"/>
        <v>0</v>
      </c>
      <c r="W494" s="23">
        <f t="shared" si="152"/>
        <v>0</v>
      </c>
      <c r="X494" s="17" t="str">
        <f t="shared" si="153"/>
        <v>ВА</v>
      </c>
      <c r="Y494" s="1"/>
    </row>
    <row r="495" spans="2:26" ht="15" outlineLevel="2" x14ac:dyDescent="0.25">
      <c r="B495" s="2">
        <v>457</v>
      </c>
      <c r="C495" s="76" t="s">
        <v>498</v>
      </c>
      <c r="D495" s="5">
        <v>1030.19</v>
      </c>
      <c r="E495" s="5">
        <v>946.73</v>
      </c>
      <c r="F495" s="13">
        <v>462.46</v>
      </c>
      <c r="G495" s="10">
        <f t="shared" si="157"/>
        <v>0.92</v>
      </c>
      <c r="H495" s="59">
        <f t="shared" si="158"/>
        <v>-7.999999999999996E-2</v>
      </c>
      <c r="I495" s="3">
        <f t="shared" si="155"/>
        <v>89</v>
      </c>
      <c r="J495" s="59">
        <f t="shared" si="159"/>
        <v>-0.05</v>
      </c>
      <c r="K495" s="83">
        <v>8298.5</v>
      </c>
      <c r="L495" s="120">
        <f t="shared" si="160"/>
        <v>8.8000000000000007</v>
      </c>
      <c r="M495" s="59">
        <f t="shared" si="161"/>
        <v>0.21</v>
      </c>
      <c r="N495" s="128">
        <v>13</v>
      </c>
      <c r="O495" s="60">
        <f t="shared" si="162"/>
        <v>73</v>
      </c>
      <c r="P495" s="59">
        <f t="shared" si="163"/>
        <v>-0.2</v>
      </c>
      <c r="Q495" s="65">
        <f t="shared" si="156"/>
        <v>-0.12999999999999995</v>
      </c>
      <c r="R495" s="65">
        <f t="shared" si="164"/>
        <v>9.9999999999999811E-3</v>
      </c>
      <c r="S495" s="26">
        <f t="shared" si="149"/>
        <v>2</v>
      </c>
      <c r="T495" s="26">
        <f t="shared" si="154"/>
        <v>10</v>
      </c>
      <c r="U495" s="23">
        <f t="shared" si="150"/>
        <v>0</v>
      </c>
      <c r="V495" s="19">
        <f t="shared" si="151"/>
        <v>0</v>
      </c>
      <c r="W495" s="23">
        <f t="shared" si="152"/>
        <v>0</v>
      </c>
      <c r="X495" s="17" t="str">
        <f t="shared" si="153"/>
        <v>ВА</v>
      </c>
      <c r="Y495" s="1"/>
    </row>
    <row r="496" spans="2:26" ht="15" outlineLevel="2" x14ac:dyDescent="0.25">
      <c r="B496" s="2">
        <v>458</v>
      </c>
      <c r="C496" s="76" t="s">
        <v>499</v>
      </c>
      <c r="D496" s="5">
        <v>199.73</v>
      </c>
      <c r="E496" s="5">
        <v>193.56</v>
      </c>
      <c r="F496" s="13">
        <v>58.17</v>
      </c>
      <c r="G496" s="10">
        <f t="shared" si="157"/>
        <v>0.97</v>
      </c>
      <c r="H496" s="59">
        <f t="shared" si="158"/>
        <v>-3.0000000000000027E-2</v>
      </c>
      <c r="I496" s="3">
        <f t="shared" si="155"/>
        <v>55</v>
      </c>
      <c r="J496" s="59">
        <f t="shared" si="159"/>
        <v>0.35</v>
      </c>
      <c r="K496" s="83">
        <v>2314.1999999999998</v>
      </c>
      <c r="L496" s="120">
        <f t="shared" si="160"/>
        <v>12</v>
      </c>
      <c r="M496" s="59">
        <f t="shared" si="161"/>
        <v>-0.08</v>
      </c>
      <c r="N496" s="128">
        <v>3</v>
      </c>
      <c r="O496" s="60">
        <f t="shared" si="162"/>
        <v>65</v>
      </c>
      <c r="P496" s="59">
        <f t="shared" si="163"/>
        <v>-0.28999999999999998</v>
      </c>
      <c r="Q496" s="65">
        <f t="shared" si="156"/>
        <v>0.31999999999999995</v>
      </c>
      <c r="R496" s="65">
        <f t="shared" si="164"/>
        <v>-0.37</v>
      </c>
      <c r="S496" s="26">
        <f t="shared" si="149"/>
        <v>1</v>
      </c>
      <c r="T496" s="26">
        <f t="shared" si="154"/>
        <v>20</v>
      </c>
      <c r="U496" s="23" t="str">
        <f t="shared" si="150"/>
        <v>АВ</v>
      </c>
      <c r="V496" s="19">
        <f t="shared" si="151"/>
        <v>0</v>
      </c>
      <c r="W496" s="23">
        <f t="shared" si="152"/>
        <v>0</v>
      </c>
      <c r="X496" s="17">
        <f t="shared" si="153"/>
        <v>0</v>
      </c>
      <c r="Y496" s="1"/>
    </row>
    <row r="497" spans="2:25" ht="15" outlineLevel="2" x14ac:dyDescent="0.25">
      <c r="B497" s="2">
        <v>459</v>
      </c>
      <c r="C497" s="76" t="s">
        <v>500</v>
      </c>
      <c r="D497" s="5">
        <v>564.96</v>
      </c>
      <c r="E497" s="5">
        <v>519.67999999999995</v>
      </c>
      <c r="F497" s="13">
        <v>237.28</v>
      </c>
      <c r="G497" s="10">
        <f t="shared" si="157"/>
        <v>0.92</v>
      </c>
      <c r="H497" s="59">
        <f t="shared" si="158"/>
        <v>-7.999999999999996E-2</v>
      </c>
      <c r="I497" s="3">
        <f t="shared" si="155"/>
        <v>83</v>
      </c>
      <c r="J497" s="59">
        <f t="shared" si="159"/>
        <v>0.02</v>
      </c>
      <c r="K497" s="83">
        <v>3655</v>
      </c>
      <c r="L497" s="120">
        <f t="shared" si="160"/>
        <v>7</v>
      </c>
      <c r="M497" s="59">
        <f t="shared" si="161"/>
        <v>0.37</v>
      </c>
      <c r="N497" s="128">
        <v>4</v>
      </c>
      <c r="O497" s="60">
        <f t="shared" si="162"/>
        <v>130</v>
      </c>
      <c r="P497" s="59">
        <f t="shared" si="163"/>
        <v>0.42</v>
      </c>
      <c r="Q497" s="65">
        <f t="shared" si="156"/>
        <v>-5.9999999999999956E-2</v>
      </c>
      <c r="R497" s="65">
        <f t="shared" si="164"/>
        <v>0.79</v>
      </c>
      <c r="S497" s="26">
        <f t="shared" si="149"/>
        <v>2</v>
      </c>
      <c r="T497" s="26">
        <f t="shared" si="154"/>
        <v>10</v>
      </c>
      <c r="U497" s="23">
        <f t="shared" si="150"/>
        <v>0</v>
      </c>
      <c r="V497" s="19">
        <f t="shared" si="151"/>
        <v>0</v>
      </c>
      <c r="W497" s="23">
        <f t="shared" si="152"/>
        <v>0</v>
      </c>
      <c r="X497" s="17" t="str">
        <f t="shared" si="153"/>
        <v>ВА</v>
      </c>
      <c r="Y497" s="1"/>
    </row>
    <row r="498" spans="2:25" ht="15" outlineLevel="2" x14ac:dyDescent="0.25">
      <c r="B498" s="2">
        <v>460</v>
      </c>
      <c r="C498" s="76" t="s">
        <v>501</v>
      </c>
      <c r="D498" s="5">
        <v>173.15</v>
      </c>
      <c r="E498" s="5">
        <v>167.15</v>
      </c>
      <c r="F498" s="13">
        <v>214</v>
      </c>
      <c r="G498" s="10">
        <f t="shared" si="157"/>
        <v>0.97</v>
      </c>
      <c r="H498" s="59">
        <f t="shared" si="158"/>
        <v>-3.0000000000000027E-2</v>
      </c>
      <c r="I498" s="3">
        <f t="shared" si="155"/>
        <v>234</v>
      </c>
      <c r="J498" s="59">
        <f t="shared" si="159"/>
        <v>-1.75</v>
      </c>
      <c r="K498" s="83">
        <v>2058.4</v>
      </c>
      <c r="L498" s="120">
        <f t="shared" si="160"/>
        <v>12.3</v>
      </c>
      <c r="M498" s="59">
        <f t="shared" si="161"/>
        <v>-0.11</v>
      </c>
      <c r="N498" s="128">
        <v>3</v>
      </c>
      <c r="O498" s="60">
        <f t="shared" si="162"/>
        <v>56</v>
      </c>
      <c r="P498" s="59">
        <f t="shared" si="163"/>
        <v>-0.39</v>
      </c>
      <c r="Q498" s="65">
        <f t="shared" si="156"/>
        <v>-1.78</v>
      </c>
      <c r="R498" s="65">
        <f t="shared" si="164"/>
        <v>-0.5</v>
      </c>
      <c r="S498" s="26">
        <f t="shared" si="149"/>
        <v>2</v>
      </c>
      <c r="T498" s="26">
        <f t="shared" si="154"/>
        <v>20</v>
      </c>
      <c r="U498" s="23">
        <f t="shared" si="150"/>
        <v>0</v>
      </c>
      <c r="V498" s="19">
        <f t="shared" si="151"/>
        <v>0</v>
      </c>
      <c r="W498" s="23" t="str">
        <f t="shared" si="152"/>
        <v>ВВ</v>
      </c>
      <c r="X498" s="17">
        <f t="shared" si="153"/>
        <v>0</v>
      </c>
      <c r="Y498" s="1"/>
    </row>
    <row r="499" spans="2:25" ht="15" outlineLevel="2" x14ac:dyDescent="0.25">
      <c r="B499" s="2">
        <v>461</v>
      </c>
      <c r="C499" s="76" t="s">
        <v>502</v>
      </c>
      <c r="D499" s="5">
        <v>453.18</v>
      </c>
      <c r="E499" s="5">
        <v>438.51</v>
      </c>
      <c r="F499" s="13">
        <v>229.66</v>
      </c>
      <c r="G499" s="10">
        <f t="shared" si="157"/>
        <v>0.97</v>
      </c>
      <c r="H499" s="59">
        <f t="shared" si="158"/>
        <v>-3.0000000000000027E-2</v>
      </c>
      <c r="I499" s="3">
        <f t="shared" si="155"/>
        <v>96</v>
      </c>
      <c r="J499" s="59">
        <f t="shared" si="159"/>
        <v>-0.13</v>
      </c>
      <c r="K499" s="83">
        <v>5130.8999999999996</v>
      </c>
      <c r="L499" s="120">
        <f t="shared" si="160"/>
        <v>11.7</v>
      </c>
      <c r="M499" s="59">
        <f t="shared" si="161"/>
        <v>-0.05</v>
      </c>
      <c r="N499" s="128">
        <v>5</v>
      </c>
      <c r="O499" s="60">
        <f t="shared" si="162"/>
        <v>88</v>
      </c>
      <c r="P499" s="59">
        <f t="shared" si="163"/>
        <v>-0.04</v>
      </c>
      <c r="Q499" s="65">
        <f t="shared" si="156"/>
        <v>-0.16000000000000003</v>
      </c>
      <c r="R499" s="65">
        <f t="shared" si="164"/>
        <v>-0.09</v>
      </c>
      <c r="S499" s="26">
        <f t="shared" si="149"/>
        <v>2</v>
      </c>
      <c r="T499" s="26">
        <f t="shared" si="154"/>
        <v>20</v>
      </c>
      <c r="U499" s="23">
        <f t="shared" si="150"/>
        <v>0</v>
      </c>
      <c r="V499" s="19">
        <f t="shared" si="151"/>
        <v>0</v>
      </c>
      <c r="W499" s="23" t="str">
        <f t="shared" si="152"/>
        <v>ВВ</v>
      </c>
      <c r="X499" s="17">
        <f t="shared" si="153"/>
        <v>0</v>
      </c>
      <c r="Y499" s="1"/>
    </row>
    <row r="500" spans="2:25" ht="15" outlineLevel="2" x14ac:dyDescent="0.25">
      <c r="B500" s="2">
        <v>462</v>
      </c>
      <c r="C500" s="76" t="s">
        <v>503</v>
      </c>
      <c r="D500" s="5">
        <v>99.57</v>
      </c>
      <c r="E500" s="5">
        <v>69.64</v>
      </c>
      <c r="F500" s="13">
        <v>54.93</v>
      </c>
      <c r="G500" s="10">
        <f t="shared" si="157"/>
        <v>0.7</v>
      </c>
      <c r="H500" s="59">
        <f t="shared" si="158"/>
        <v>-0.30000000000000004</v>
      </c>
      <c r="I500" s="3">
        <f t="shared" si="155"/>
        <v>144</v>
      </c>
      <c r="J500" s="59">
        <f t="shared" si="159"/>
        <v>-0.69</v>
      </c>
      <c r="K500" s="83">
        <v>2033.1</v>
      </c>
      <c r="L500" s="120">
        <f t="shared" si="160"/>
        <v>29.2</v>
      </c>
      <c r="M500" s="59">
        <f t="shared" si="161"/>
        <v>-1.63</v>
      </c>
      <c r="N500" s="128">
        <v>1.9</v>
      </c>
      <c r="O500" s="60">
        <f t="shared" si="162"/>
        <v>37</v>
      </c>
      <c r="P500" s="59">
        <f t="shared" si="163"/>
        <v>-0.6</v>
      </c>
      <c r="Q500" s="65">
        <f t="shared" si="156"/>
        <v>-0.99</v>
      </c>
      <c r="R500" s="65">
        <f t="shared" si="164"/>
        <v>-2.23</v>
      </c>
      <c r="S500" s="26">
        <f t="shared" si="149"/>
        <v>2</v>
      </c>
      <c r="T500" s="26">
        <f t="shared" si="154"/>
        <v>20</v>
      </c>
      <c r="U500" s="23">
        <f t="shared" si="150"/>
        <v>0</v>
      </c>
      <c r="V500" s="19">
        <f t="shared" si="151"/>
        <v>0</v>
      </c>
      <c r="W500" s="23" t="str">
        <f t="shared" si="152"/>
        <v>ВВ</v>
      </c>
      <c r="X500" s="17">
        <f t="shared" si="153"/>
        <v>0</v>
      </c>
      <c r="Y500" s="1"/>
    </row>
    <row r="501" spans="2:25" ht="15" outlineLevel="2" x14ac:dyDescent="0.25">
      <c r="B501" s="2">
        <v>463</v>
      </c>
      <c r="C501" s="76" t="s">
        <v>504</v>
      </c>
      <c r="D501" s="5">
        <v>2110.63</v>
      </c>
      <c r="E501" s="5">
        <v>1785.32</v>
      </c>
      <c r="F501" s="13">
        <v>1218.31</v>
      </c>
      <c r="G501" s="10">
        <f t="shared" si="157"/>
        <v>0.85</v>
      </c>
      <c r="H501" s="59">
        <f t="shared" si="158"/>
        <v>-0.15000000000000002</v>
      </c>
      <c r="I501" s="3">
        <f t="shared" si="155"/>
        <v>125</v>
      </c>
      <c r="J501" s="59">
        <f t="shared" si="159"/>
        <v>-0.47</v>
      </c>
      <c r="K501" s="83">
        <v>11330.6</v>
      </c>
      <c r="L501" s="120">
        <f>ROUND(K501/E501,1)</f>
        <v>6.3</v>
      </c>
      <c r="M501" s="59">
        <f t="shared" si="161"/>
        <v>0.43</v>
      </c>
      <c r="N501" s="128">
        <v>18</v>
      </c>
      <c r="O501" s="60">
        <f t="shared" si="162"/>
        <v>99</v>
      </c>
      <c r="P501" s="59">
        <f t="shared" si="163"/>
        <v>0.08</v>
      </c>
      <c r="Q501" s="65">
        <f t="shared" si="156"/>
        <v>-0.62</v>
      </c>
      <c r="R501" s="65">
        <f t="shared" si="164"/>
        <v>0.51</v>
      </c>
      <c r="S501" s="26">
        <f t="shared" si="149"/>
        <v>2</v>
      </c>
      <c r="T501" s="26">
        <f t="shared" si="154"/>
        <v>10</v>
      </c>
      <c r="U501" s="23">
        <f t="shared" si="150"/>
        <v>0</v>
      </c>
      <c r="V501" s="19">
        <f t="shared" si="151"/>
        <v>0</v>
      </c>
      <c r="W501" s="23">
        <f t="shared" si="152"/>
        <v>0</v>
      </c>
      <c r="X501" s="17" t="str">
        <f t="shared" si="153"/>
        <v>ВА</v>
      </c>
      <c r="Y501" s="1"/>
    </row>
    <row r="502" spans="2:25" ht="15" outlineLevel="2" x14ac:dyDescent="0.25">
      <c r="B502" s="2">
        <v>464</v>
      </c>
      <c r="C502" s="76" t="s">
        <v>505</v>
      </c>
      <c r="D502" s="5">
        <v>77.459999999999994</v>
      </c>
      <c r="E502" s="5">
        <v>51.36</v>
      </c>
      <c r="F502" s="13">
        <v>65.09</v>
      </c>
      <c r="G502" s="10">
        <f t="shared" si="157"/>
        <v>0.66</v>
      </c>
      <c r="H502" s="59">
        <f t="shared" si="158"/>
        <v>-0.33999999999999997</v>
      </c>
      <c r="I502" s="3">
        <f t="shared" si="155"/>
        <v>231</v>
      </c>
      <c r="J502" s="59">
        <f t="shared" si="159"/>
        <v>-1.71</v>
      </c>
      <c r="K502" s="83">
        <v>1864.8</v>
      </c>
      <c r="L502" s="120">
        <f t="shared" si="160"/>
        <v>36.299999999999997</v>
      </c>
      <c r="M502" s="59">
        <f t="shared" si="161"/>
        <v>-2.27</v>
      </c>
      <c r="N502" s="128">
        <v>3</v>
      </c>
      <c r="O502" s="60">
        <f t="shared" si="162"/>
        <v>17</v>
      </c>
      <c r="P502" s="59">
        <f t="shared" si="163"/>
        <v>-0.81</v>
      </c>
      <c r="Q502" s="65">
        <f t="shared" si="156"/>
        <v>-2.0499999999999998</v>
      </c>
      <c r="R502" s="65">
        <f t="shared" si="164"/>
        <v>-3.08</v>
      </c>
      <c r="S502" s="26">
        <f t="shared" si="149"/>
        <v>2</v>
      </c>
      <c r="T502" s="26">
        <f t="shared" si="154"/>
        <v>20</v>
      </c>
      <c r="U502" s="23">
        <f t="shared" si="150"/>
        <v>0</v>
      </c>
      <c r="V502" s="19">
        <f t="shared" si="151"/>
        <v>0</v>
      </c>
      <c r="W502" s="23" t="str">
        <f t="shared" si="152"/>
        <v>ВВ</v>
      </c>
      <c r="X502" s="17">
        <f t="shared" si="153"/>
        <v>0</v>
      </c>
      <c r="Y502" s="1"/>
    </row>
    <row r="503" spans="2:25" ht="15" outlineLevel="2" x14ac:dyDescent="0.25">
      <c r="B503" s="2">
        <v>465</v>
      </c>
      <c r="C503" s="76" t="s">
        <v>506</v>
      </c>
      <c r="D503" s="5">
        <v>1178.55</v>
      </c>
      <c r="E503" s="5">
        <v>974.68</v>
      </c>
      <c r="F503" s="13">
        <v>774.87</v>
      </c>
      <c r="G503" s="10">
        <f t="shared" si="157"/>
        <v>0.83</v>
      </c>
      <c r="H503" s="59">
        <f t="shared" si="158"/>
        <v>-0.17000000000000004</v>
      </c>
      <c r="I503" s="3">
        <f t="shared" si="155"/>
        <v>145</v>
      </c>
      <c r="J503" s="59">
        <f t="shared" si="159"/>
        <v>-0.7</v>
      </c>
      <c r="K503" s="83">
        <v>9208.9</v>
      </c>
      <c r="L503" s="120">
        <f t="shared" si="160"/>
        <v>9.4</v>
      </c>
      <c r="M503" s="59">
        <f t="shared" si="161"/>
        <v>0.15</v>
      </c>
      <c r="N503" s="128">
        <v>14</v>
      </c>
      <c r="O503" s="60">
        <f t="shared" si="162"/>
        <v>70</v>
      </c>
      <c r="P503" s="59">
        <f t="shared" si="163"/>
        <v>-0.23</v>
      </c>
      <c r="Q503" s="65">
        <f t="shared" si="156"/>
        <v>-0.87</v>
      </c>
      <c r="R503" s="65">
        <f t="shared" si="164"/>
        <v>-8.0000000000000016E-2</v>
      </c>
      <c r="S503" s="26">
        <f t="shared" si="149"/>
        <v>2</v>
      </c>
      <c r="T503" s="26">
        <f t="shared" si="154"/>
        <v>20</v>
      </c>
      <c r="U503" s="23">
        <f t="shared" si="150"/>
        <v>0</v>
      </c>
      <c r="V503" s="19">
        <f t="shared" si="151"/>
        <v>0</v>
      </c>
      <c r="W503" s="23" t="str">
        <f t="shared" si="152"/>
        <v>ВВ</v>
      </c>
      <c r="X503" s="17">
        <f t="shared" si="153"/>
        <v>0</v>
      </c>
      <c r="Y503" s="1"/>
    </row>
    <row r="504" spans="2:25" ht="15" outlineLevel="2" x14ac:dyDescent="0.25">
      <c r="B504" s="2">
        <v>466</v>
      </c>
      <c r="C504" s="76" t="s">
        <v>507</v>
      </c>
      <c r="D504" s="5">
        <v>459.68</v>
      </c>
      <c r="E504" s="5">
        <v>424.88</v>
      </c>
      <c r="F504" s="13">
        <v>211.8</v>
      </c>
      <c r="G504" s="10">
        <f t="shared" si="157"/>
        <v>0.92</v>
      </c>
      <c r="H504" s="59">
        <f t="shared" si="158"/>
        <v>-7.999999999999996E-2</v>
      </c>
      <c r="I504" s="3">
        <f t="shared" si="155"/>
        <v>91</v>
      </c>
      <c r="J504" s="59">
        <f t="shared" si="159"/>
        <v>-7.0000000000000007E-2</v>
      </c>
      <c r="K504" s="83">
        <v>3879.4</v>
      </c>
      <c r="L504" s="120">
        <f t="shared" si="160"/>
        <v>9.1</v>
      </c>
      <c r="M504" s="59">
        <f t="shared" si="161"/>
        <v>0.18</v>
      </c>
      <c r="N504" s="128">
        <v>4</v>
      </c>
      <c r="O504" s="60">
        <f t="shared" si="162"/>
        <v>106</v>
      </c>
      <c r="P504" s="59">
        <f t="shared" si="163"/>
        <v>0.16</v>
      </c>
      <c r="Q504" s="65">
        <f t="shared" si="156"/>
        <v>-0.14999999999999997</v>
      </c>
      <c r="R504" s="65">
        <f t="shared" si="164"/>
        <v>0.33999999999999997</v>
      </c>
      <c r="S504" s="26">
        <f t="shared" si="149"/>
        <v>2</v>
      </c>
      <c r="T504" s="26">
        <f t="shared" si="154"/>
        <v>10</v>
      </c>
      <c r="U504" s="23">
        <f t="shared" si="150"/>
        <v>0</v>
      </c>
      <c r="V504" s="19">
        <f t="shared" si="151"/>
        <v>0</v>
      </c>
      <c r="W504" s="23">
        <f t="shared" si="152"/>
        <v>0</v>
      </c>
      <c r="X504" s="17" t="str">
        <f t="shared" si="153"/>
        <v>ВА</v>
      </c>
      <c r="Y504" s="1"/>
    </row>
    <row r="505" spans="2:25" ht="15" outlineLevel="2" x14ac:dyDescent="0.25">
      <c r="B505" s="2">
        <v>467</v>
      </c>
      <c r="C505" s="76" t="s">
        <v>508</v>
      </c>
      <c r="D505" s="5">
        <v>237.78</v>
      </c>
      <c r="E505" s="5">
        <v>196.97</v>
      </c>
      <c r="F505" s="13">
        <v>140.82</v>
      </c>
      <c r="G505" s="10">
        <f t="shared" si="157"/>
        <v>0.83</v>
      </c>
      <c r="H505" s="59">
        <f t="shared" si="158"/>
        <v>-0.17000000000000004</v>
      </c>
      <c r="I505" s="3">
        <f t="shared" si="155"/>
        <v>130</v>
      </c>
      <c r="J505" s="59">
        <f t="shared" si="159"/>
        <v>-0.53</v>
      </c>
      <c r="K505" s="83">
        <v>2170.1999999999998</v>
      </c>
      <c r="L505" s="120">
        <f t="shared" si="160"/>
        <v>11</v>
      </c>
      <c r="M505" s="59">
        <f t="shared" si="161"/>
        <v>0.01</v>
      </c>
      <c r="N505" s="128">
        <v>3</v>
      </c>
      <c r="O505" s="60">
        <f t="shared" si="162"/>
        <v>66</v>
      </c>
      <c r="P505" s="59">
        <f t="shared" si="163"/>
        <v>-0.28000000000000003</v>
      </c>
      <c r="Q505" s="65">
        <f t="shared" si="156"/>
        <v>-0.70000000000000007</v>
      </c>
      <c r="R505" s="65">
        <f t="shared" si="164"/>
        <v>-0.27</v>
      </c>
      <c r="S505" s="26">
        <f t="shared" si="149"/>
        <v>2</v>
      </c>
      <c r="T505" s="26">
        <f t="shared" si="154"/>
        <v>20</v>
      </c>
      <c r="U505" s="23">
        <f t="shared" si="150"/>
        <v>0</v>
      </c>
      <c r="V505" s="19">
        <f t="shared" si="151"/>
        <v>0</v>
      </c>
      <c r="W505" s="23" t="str">
        <f t="shared" si="152"/>
        <v>ВВ</v>
      </c>
      <c r="X505" s="17">
        <f t="shared" si="153"/>
        <v>0</v>
      </c>
      <c r="Y505" s="1"/>
    </row>
    <row r="506" spans="2:25" ht="15" outlineLevel="2" x14ac:dyDescent="0.25">
      <c r="B506" s="2">
        <v>468</v>
      </c>
      <c r="C506" s="76" t="s">
        <v>509</v>
      </c>
      <c r="D506" s="5">
        <v>631.57000000000005</v>
      </c>
      <c r="E506" s="5">
        <v>553.45000000000005</v>
      </c>
      <c r="F506" s="13">
        <v>351.12</v>
      </c>
      <c r="G506" s="10">
        <f t="shared" si="157"/>
        <v>0.88</v>
      </c>
      <c r="H506" s="59">
        <f t="shared" si="158"/>
        <v>-0.12</v>
      </c>
      <c r="I506" s="3">
        <f t="shared" si="155"/>
        <v>116</v>
      </c>
      <c r="J506" s="59">
        <f t="shared" si="159"/>
        <v>-0.36</v>
      </c>
      <c r="K506" s="83">
        <v>6960.5</v>
      </c>
      <c r="L506" s="120">
        <f t="shared" si="160"/>
        <v>12.6</v>
      </c>
      <c r="M506" s="59">
        <f t="shared" si="161"/>
        <v>-0.14000000000000001</v>
      </c>
      <c r="N506" s="128">
        <v>9.1</v>
      </c>
      <c r="O506" s="60">
        <f t="shared" si="162"/>
        <v>61</v>
      </c>
      <c r="P506" s="59">
        <f t="shared" si="163"/>
        <v>-0.33</v>
      </c>
      <c r="Q506" s="65">
        <f t="shared" si="156"/>
        <v>-0.48</v>
      </c>
      <c r="R506" s="65">
        <f t="shared" si="164"/>
        <v>-0.47000000000000003</v>
      </c>
      <c r="S506" s="26">
        <f t="shared" si="149"/>
        <v>2</v>
      </c>
      <c r="T506" s="26">
        <f t="shared" si="154"/>
        <v>20</v>
      </c>
      <c r="U506" s="23">
        <f t="shared" si="150"/>
        <v>0</v>
      </c>
      <c r="V506" s="19">
        <f t="shared" si="151"/>
        <v>0</v>
      </c>
      <c r="W506" s="23" t="str">
        <f t="shared" si="152"/>
        <v>ВВ</v>
      </c>
      <c r="X506" s="17">
        <f t="shared" si="153"/>
        <v>0</v>
      </c>
      <c r="Y506" s="1"/>
    </row>
    <row r="507" spans="2:25" ht="15" outlineLevel="2" x14ac:dyDescent="0.25">
      <c r="B507" s="2">
        <v>469</v>
      </c>
      <c r="C507" s="76" t="s">
        <v>510</v>
      </c>
      <c r="D507" s="5">
        <v>1432.89</v>
      </c>
      <c r="E507" s="5">
        <v>1225.48</v>
      </c>
      <c r="F507" s="13">
        <v>965.4</v>
      </c>
      <c r="G507" s="10">
        <f t="shared" si="157"/>
        <v>0.86</v>
      </c>
      <c r="H507" s="59">
        <f t="shared" si="158"/>
        <v>-0.14000000000000001</v>
      </c>
      <c r="I507" s="3">
        <f t="shared" si="155"/>
        <v>144</v>
      </c>
      <c r="J507" s="59">
        <f t="shared" si="159"/>
        <v>-0.69</v>
      </c>
      <c r="K507" s="83">
        <v>7862.1</v>
      </c>
      <c r="L507" s="120">
        <f t="shared" si="160"/>
        <v>6.4</v>
      </c>
      <c r="M507" s="59">
        <f t="shared" si="161"/>
        <v>0.42</v>
      </c>
      <c r="N507" s="128">
        <v>11</v>
      </c>
      <c r="O507" s="60">
        <f t="shared" si="162"/>
        <v>111</v>
      </c>
      <c r="P507" s="59">
        <f t="shared" si="163"/>
        <v>0.21</v>
      </c>
      <c r="Q507" s="65">
        <f t="shared" si="156"/>
        <v>-0.83</v>
      </c>
      <c r="R507" s="65">
        <f t="shared" si="164"/>
        <v>0.63</v>
      </c>
      <c r="S507" s="26">
        <f t="shared" si="149"/>
        <v>2</v>
      </c>
      <c r="T507" s="26">
        <f t="shared" si="154"/>
        <v>10</v>
      </c>
      <c r="U507" s="23">
        <f t="shared" si="150"/>
        <v>0</v>
      </c>
      <c r="V507" s="19">
        <f t="shared" si="151"/>
        <v>0</v>
      </c>
      <c r="W507" s="23">
        <f t="shared" si="152"/>
        <v>0</v>
      </c>
      <c r="X507" s="17" t="str">
        <f t="shared" si="153"/>
        <v>ВА</v>
      </c>
      <c r="Y507" s="1"/>
    </row>
    <row r="508" spans="2:25" ht="15" outlineLevel="2" x14ac:dyDescent="0.25">
      <c r="B508" s="2">
        <v>470</v>
      </c>
      <c r="C508" s="76" t="s">
        <v>511</v>
      </c>
      <c r="D508" s="5">
        <v>737.94</v>
      </c>
      <c r="E508" s="5">
        <v>602.79</v>
      </c>
      <c r="F508" s="13">
        <v>600.15</v>
      </c>
      <c r="G508" s="10">
        <f t="shared" si="157"/>
        <v>0.82</v>
      </c>
      <c r="H508" s="59">
        <f t="shared" si="158"/>
        <v>-0.18000000000000005</v>
      </c>
      <c r="I508" s="3">
        <f t="shared" si="155"/>
        <v>182</v>
      </c>
      <c r="J508" s="59">
        <f t="shared" si="159"/>
        <v>-1.1399999999999999</v>
      </c>
      <c r="K508" s="83">
        <v>5819.1</v>
      </c>
      <c r="L508" s="120">
        <f t="shared" si="160"/>
        <v>9.6999999999999993</v>
      </c>
      <c r="M508" s="59">
        <f t="shared" si="161"/>
        <v>0.13</v>
      </c>
      <c r="N508" s="128">
        <v>6.2</v>
      </c>
      <c r="O508" s="60">
        <f t="shared" si="162"/>
        <v>97</v>
      </c>
      <c r="P508" s="59">
        <f t="shared" si="163"/>
        <v>0.06</v>
      </c>
      <c r="Q508" s="65">
        <f t="shared" si="156"/>
        <v>-1.3199999999999998</v>
      </c>
      <c r="R508" s="65">
        <f t="shared" si="164"/>
        <v>0.19</v>
      </c>
      <c r="S508" s="26">
        <f t="shared" si="149"/>
        <v>2</v>
      </c>
      <c r="T508" s="26">
        <f t="shared" si="154"/>
        <v>10</v>
      </c>
      <c r="U508" s="23">
        <f t="shared" si="150"/>
        <v>0</v>
      </c>
      <c r="V508" s="19">
        <f t="shared" si="151"/>
        <v>0</v>
      </c>
      <c r="W508" s="23">
        <f t="shared" si="152"/>
        <v>0</v>
      </c>
      <c r="X508" s="17" t="str">
        <f t="shared" si="153"/>
        <v>ВА</v>
      </c>
      <c r="Y508" s="1"/>
    </row>
    <row r="509" spans="2:25" ht="15" outlineLevel="2" x14ac:dyDescent="0.25">
      <c r="B509" s="2">
        <v>471</v>
      </c>
      <c r="C509" s="76" t="s">
        <v>512</v>
      </c>
      <c r="D509" s="5">
        <v>117.11</v>
      </c>
      <c r="E509" s="5">
        <v>97.76</v>
      </c>
      <c r="F509" s="13">
        <v>29.35</v>
      </c>
      <c r="G509" s="10">
        <f t="shared" si="157"/>
        <v>0.83</v>
      </c>
      <c r="H509" s="59">
        <f t="shared" si="158"/>
        <v>-0.17000000000000004</v>
      </c>
      <c r="I509" s="3">
        <f t="shared" si="155"/>
        <v>55</v>
      </c>
      <c r="J509" s="59">
        <f t="shared" si="159"/>
        <v>0.35</v>
      </c>
      <c r="K509" s="83">
        <v>2075.6999999999998</v>
      </c>
      <c r="L509" s="120">
        <f t="shared" si="160"/>
        <v>21.2</v>
      </c>
      <c r="M509" s="59">
        <f t="shared" si="161"/>
        <v>-0.91</v>
      </c>
      <c r="N509" s="128">
        <v>3</v>
      </c>
      <c r="O509" s="60">
        <f t="shared" si="162"/>
        <v>33</v>
      </c>
      <c r="P509" s="59">
        <f t="shared" si="163"/>
        <v>-0.64</v>
      </c>
      <c r="Q509" s="65">
        <f t="shared" si="156"/>
        <v>0.17999999999999994</v>
      </c>
      <c r="R509" s="65">
        <f t="shared" si="164"/>
        <v>-1.55</v>
      </c>
      <c r="S509" s="26">
        <f t="shared" si="149"/>
        <v>1</v>
      </c>
      <c r="T509" s="26">
        <f t="shared" si="154"/>
        <v>20</v>
      </c>
      <c r="U509" s="23" t="str">
        <f t="shared" si="150"/>
        <v>АВ</v>
      </c>
      <c r="V509" s="19">
        <f t="shared" si="151"/>
        <v>0</v>
      </c>
      <c r="W509" s="23">
        <f t="shared" si="152"/>
        <v>0</v>
      </c>
      <c r="X509" s="17">
        <f t="shared" si="153"/>
        <v>0</v>
      </c>
      <c r="Y509" s="1"/>
    </row>
    <row r="510" spans="2:25" ht="15" outlineLevel="2" x14ac:dyDescent="0.25">
      <c r="B510" s="2">
        <v>472</v>
      </c>
      <c r="C510" s="76" t="s">
        <v>513</v>
      </c>
      <c r="D510" s="5">
        <v>2037.67</v>
      </c>
      <c r="E510" s="5">
        <v>1893.61</v>
      </c>
      <c r="F510" s="13">
        <v>1695.06</v>
      </c>
      <c r="G510" s="10">
        <f t="shared" si="157"/>
        <v>0.93</v>
      </c>
      <c r="H510" s="59">
        <f t="shared" si="158"/>
        <v>-6.9999999999999951E-2</v>
      </c>
      <c r="I510" s="3">
        <f t="shared" si="155"/>
        <v>163</v>
      </c>
      <c r="J510" s="59">
        <f t="shared" si="159"/>
        <v>-0.92</v>
      </c>
      <c r="K510" s="83">
        <v>12606.4</v>
      </c>
      <c r="L510" s="120">
        <f t="shared" si="160"/>
        <v>6.7</v>
      </c>
      <c r="M510" s="59">
        <f t="shared" si="161"/>
        <v>0.4</v>
      </c>
      <c r="N510" s="128">
        <v>17</v>
      </c>
      <c r="O510" s="60">
        <f t="shared" si="162"/>
        <v>111</v>
      </c>
      <c r="P510" s="59">
        <f t="shared" si="163"/>
        <v>0.21</v>
      </c>
      <c r="Q510" s="65">
        <f t="shared" si="156"/>
        <v>-0.99</v>
      </c>
      <c r="R510" s="65">
        <f t="shared" si="164"/>
        <v>0.61</v>
      </c>
      <c r="S510" s="26">
        <f t="shared" si="149"/>
        <v>2</v>
      </c>
      <c r="T510" s="26">
        <f t="shared" si="154"/>
        <v>10</v>
      </c>
      <c r="U510" s="23">
        <f t="shared" si="150"/>
        <v>0</v>
      </c>
      <c r="V510" s="19">
        <f t="shared" si="151"/>
        <v>0</v>
      </c>
      <c r="W510" s="23">
        <f t="shared" si="152"/>
        <v>0</v>
      </c>
      <c r="X510" s="17" t="str">
        <f t="shared" si="153"/>
        <v>ВА</v>
      </c>
      <c r="Y510" s="1"/>
    </row>
    <row r="511" spans="2:25" ht="15" outlineLevel="2" x14ac:dyDescent="0.25">
      <c r="B511" s="2">
        <v>473</v>
      </c>
      <c r="C511" s="76" t="s">
        <v>514</v>
      </c>
      <c r="D511" s="5">
        <v>253.65</v>
      </c>
      <c r="E511" s="5">
        <v>163.41</v>
      </c>
      <c r="F511" s="13">
        <v>362.24</v>
      </c>
      <c r="G511" s="10">
        <f t="shared" si="157"/>
        <v>0.64</v>
      </c>
      <c r="H511" s="59">
        <f t="shared" si="158"/>
        <v>-0.36</v>
      </c>
      <c r="I511" s="3">
        <f t="shared" si="155"/>
        <v>405</v>
      </c>
      <c r="J511" s="59">
        <f t="shared" si="159"/>
        <v>-3.76</v>
      </c>
      <c r="K511" s="83">
        <v>2412.8000000000002</v>
      </c>
      <c r="L511" s="120">
        <f t="shared" si="160"/>
        <v>14.8</v>
      </c>
      <c r="M511" s="59">
        <f t="shared" si="161"/>
        <v>-0.33</v>
      </c>
      <c r="N511" s="128">
        <v>4.5</v>
      </c>
      <c r="O511" s="60">
        <f t="shared" si="162"/>
        <v>36</v>
      </c>
      <c r="P511" s="59">
        <f t="shared" si="163"/>
        <v>-0.61</v>
      </c>
      <c r="Q511" s="65">
        <f t="shared" si="156"/>
        <v>-4.12</v>
      </c>
      <c r="R511" s="65">
        <f t="shared" si="164"/>
        <v>-0.94</v>
      </c>
      <c r="S511" s="26">
        <f t="shared" si="149"/>
        <v>2</v>
      </c>
      <c r="T511" s="26">
        <f t="shared" si="154"/>
        <v>20</v>
      </c>
      <c r="U511" s="23">
        <f t="shared" si="150"/>
        <v>0</v>
      </c>
      <c r="V511" s="19">
        <f t="shared" si="151"/>
        <v>0</v>
      </c>
      <c r="W511" s="23" t="str">
        <f t="shared" si="152"/>
        <v>ВВ</v>
      </c>
      <c r="X511" s="17">
        <f t="shared" si="153"/>
        <v>0</v>
      </c>
      <c r="Y511" s="1"/>
    </row>
    <row r="512" spans="2:25" ht="15" outlineLevel="2" x14ac:dyDescent="0.25">
      <c r="B512" s="2">
        <v>474</v>
      </c>
      <c r="C512" s="76" t="s">
        <v>515</v>
      </c>
      <c r="D512" s="5">
        <v>1102.44</v>
      </c>
      <c r="E512" s="5">
        <v>895.65</v>
      </c>
      <c r="F512" s="13">
        <v>852.79</v>
      </c>
      <c r="G512" s="10">
        <f t="shared" si="157"/>
        <v>0.81</v>
      </c>
      <c r="H512" s="59">
        <f t="shared" si="158"/>
        <v>-0.18999999999999995</v>
      </c>
      <c r="I512" s="3">
        <f t="shared" si="155"/>
        <v>174</v>
      </c>
      <c r="J512" s="59">
        <f t="shared" si="159"/>
        <v>-1.04</v>
      </c>
      <c r="K512" s="83">
        <v>9460.6</v>
      </c>
      <c r="L512" s="120">
        <f t="shared" si="160"/>
        <v>10.6</v>
      </c>
      <c r="M512" s="59">
        <f t="shared" si="161"/>
        <v>0.05</v>
      </c>
      <c r="N512" s="128">
        <v>13</v>
      </c>
      <c r="O512" s="60">
        <f t="shared" si="162"/>
        <v>69</v>
      </c>
      <c r="P512" s="59">
        <f t="shared" si="163"/>
        <v>-0.25</v>
      </c>
      <c r="Q512" s="65">
        <f t="shared" si="156"/>
        <v>-1.23</v>
      </c>
      <c r="R512" s="65">
        <f t="shared" si="164"/>
        <v>-0.2</v>
      </c>
      <c r="S512" s="26">
        <f t="shared" si="149"/>
        <v>2</v>
      </c>
      <c r="T512" s="26">
        <f t="shared" si="154"/>
        <v>20</v>
      </c>
      <c r="U512" s="23">
        <f t="shared" si="150"/>
        <v>0</v>
      </c>
      <c r="V512" s="19">
        <f t="shared" si="151"/>
        <v>0</v>
      </c>
      <c r="W512" s="23" t="str">
        <f t="shared" si="152"/>
        <v>ВВ</v>
      </c>
      <c r="X512" s="17">
        <f t="shared" si="153"/>
        <v>0</v>
      </c>
      <c r="Y512" s="1"/>
    </row>
    <row r="513" spans="2:26" ht="15" outlineLevel="2" x14ac:dyDescent="0.25">
      <c r="B513" s="2">
        <v>475</v>
      </c>
      <c r="C513" s="76" t="s">
        <v>516</v>
      </c>
      <c r="D513" s="5">
        <v>314.37</v>
      </c>
      <c r="E513" s="5">
        <v>260.83999999999997</v>
      </c>
      <c r="F513" s="13">
        <v>100.52</v>
      </c>
      <c r="G513" s="10">
        <f t="shared" si="157"/>
        <v>0.83</v>
      </c>
      <c r="H513" s="59">
        <f t="shared" si="158"/>
        <v>-0.17000000000000004</v>
      </c>
      <c r="I513" s="3">
        <f t="shared" si="155"/>
        <v>70</v>
      </c>
      <c r="J513" s="59">
        <f t="shared" si="159"/>
        <v>0.18</v>
      </c>
      <c r="K513" s="83">
        <v>5085.1000000000004</v>
      </c>
      <c r="L513" s="120">
        <f t="shared" si="160"/>
        <v>19.5</v>
      </c>
      <c r="M513" s="59">
        <f t="shared" si="161"/>
        <v>-0.76</v>
      </c>
      <c r="N513" s="128">
        <v>6</v>
      </c>
      <c r="O513" s="60">
        <f t="shared" si="162"/>
        <v>43</v>
      </c>
      <c r="P513" s="59">
        <f t="shared" si="163"/>
        <v>-0.53</v>
      </c>
      <c r="Q513" s="65">
        <f t="shared" si="156"/>
        <v>9.9999999999999534E-3</v>
      </c>
      <c r="R513" s="65">
        <f t="shared" si="164"/>
        <v>-1.29</v>
      </c>
      <c r="S513" s="26">
        <f t="shared" si="149"/>
        <v>1</v>
      </c>
      <c r="T513" s="26">
        <f t="shared" si="154"/>
        <v>20</v>
      </c>
      <c r="U513" s="23" t="str">
        <f t="shared" si="150"/>
        <v>АВ</v>
      </c>
      <c r="V513" s="19">
        <f t="shared" si="151"/>
        <v>0</v>
      </c>
      <c r="W513" s="23">
        <f t="shared" si="152"/>
        <v>0</v>
      </c>
      <c r="X513" s="17">
        <f t="shared" si="153"/>
        <v>0</v>
      </c>
      <c r="Y513" s="1"/>
    </row>
    <row r="514" spans="2:26" ht="15" outlineLevel="2" x14ac:dyDescent="0.25">
      <c r="B514" s="2">
        <v>476</v>
      </c>
      <c r="C514" s="76" t="s">
        <v>517</v>
      </c>
      <c r="D514" s="5">
        <v>53.2</v>
      </c>
      <c r="E514" s="5">
        <v>45.3</v>
      </c>
      <c r="F514" s="13">
        <v>78.91</v>
      </c>
      <c r="G514" s="10">
        <f t="shared" si="157"/>
        <v>0.85</v>
      </c>
      <c r="H514" s="59">
        <f t="shared" si="158"/>
        <v>-0.15000000000000002</v>
      </c>
      <c r="I514" s="3">
        <f t="shared" si="155"/>
        <v>318</v>
      </c>
      <c r="J514" s="59">
        <f t="shared" si="159"/>
        <v>-2.74</v>
      </c>
      <c r="K514" s="83">
        <v>2058</v>
      </c>
      <c r="L514" s="120">
        <f t="shared" si="160"/>
        <v>45.4</v>
      </c>
      <c r="M514" s="59">
        <f t="shared" si="161"/>
        <v>-3.09</v>
      </c>
      <c r="N514" s="128">
        <v>3</v>
      </c>
      <c r="O514" s="60">
        <f t="shared" si="162"/>
        <v>15</v>
      </c>
      <c r="P514" s="59">
        <f t="shared" si="163"/>
        <v>-0.84</v>
      </c>
      <c r="Q514" s="65">
        <f t="shared" si="156"/>
        <v>-2.89</v>
      </c>
      <c r="R514" s="65">
        <f t="shared" si="164"/>
        <v>-3.9299999999999997</v>
      </c>
      <c r="S514" s="26">
        <f t="shared" si="149"/>
        <v>2</v>
      </c>
      <c r="T514" s="26">
        <f t="shared" si="154"/>
        <v>20</v>
      </c>
      <c r="U514" s="23">
        <f t="shared" si="150"/>
        <v>0</v>
      </c>
      <c r="V514" s="19">
        <f t="shared" si="151"/>
        <v>0</v>
      </c>
      <c r="W514" s="23" t="str">
        <f t="shared" si="152"/>
        <v>ВВ</v>
      </c>
      <c r="X514" s="17">
        <f t="shared" si="153"/>
        <v>0</v>
      </c>
      <c r="Y514" s="1"/>
    </row>
    <row r="515" spans="2:26" ht="15" outlineLevel="2" x14ac:dyDescent="0.25">
      <c r="B515" s="2">
        <v>477</v>
      </c>
      <c r="C515" s="76" t="s">
        <v>518</v>
      </c>
      <c r="D515" s="5">
        <v>173.43</v>
      </c>
      <c r="E515" s="5">
        <v>117.01</v>
      </c>
      <c r="F515" s="13">
        <v>215.42</v>
      </c>
      <c r="G515" s="10">
        <f t="shared" si="157"/>
        <v>0.67</v>
      </c>
      <c r="H515" s="59">
        <f t="shared" si="158"/>
        <v>-0.32999999999999996</v>
      </c>
      <c r="I515" s="3">
        <f t="shared" si="155"/>
        <v>336</v>
      </c>
      <c r="J515" s="59">
        <f t="shared" si="159"/>
        <v>-2.95</v>
      </c>
      <c r="K515" s="83">
        <v>2402.1999999999998</v>
      </c>
      <c r="L515" s="120">
        <f t="shared" si="160"/>
        <v>20.5</v>
      </c>
      <c r="M515" s="59">
        <f t="shared" si="161"/>
        <v>-0.85</v>
      </c>
      <c r="N515" s="128">
        <v>3</v>
      </c>
      <c r="O515" s="60">
        <f t="shared" si="162"/>
        <v>39</v>
      </c>
      <c r="P515" s="59">
        <f t="shared" si="163"/>
        <v>-0.56999999999999995</v>
      </c>
      <c r="Q515" s="65">
        <f t="shared" si="156"/>
        <v>-3.2800000000000002</v>
      </c>
      <c r="R515" s="65">
        <f t="shared" si="164"/>
        <v>-1.42</v>
      </c>
      <c r="S515" s="26">
        <f t="shared" si="149"/>
        <v>2</v>
      </c>
      <c r="T515" s="26">
        <f t="shared" si="154"/>
        <v>20</v>
      </c>
      <c r="U515" s="23">
        <f t="shared" si="150"/>
        <v>0</v>
      </c>
      <c r="V515" s="19">
        <f t="shared" si="151"/>
        <v>0</v>
      </c>
      <c r="W515" s="23" t="str">
        <f t="shared" si="152"/>
        <v>ВВ</v>
      </c>
      <c r="X515" s="17">
        <f t="shared" si="153"/>
        <v>0</v>
      </c>
      <c r="Y515" s="1"/>
    </row>
    <row r="516" spans="2:26" ht="15" outlineLevel="2" x14ac:dyDescent="0.25">
      <c r="B516" s="2">
        <v>478</v>
      </c>
      <c r="C516" s="76" t="s">
        <v>519</v>
      </c>
      <c r="D516" s="5">
        <v>1003.45</v>
      </c>
      <c r="E516" s="5">
        <v>786.36</v>
      </c>
      <c r="F516" s="13">
        <v>763.1</v>
      </c>
      <c r="G516" s="10">
        <f t="shared" si="157"/>
        <v>0.78</v>
      </c>
      <c r="H516" s="59">
        <f t="shared" si="158"/>
        <v>-0.21999999999999997</v>
      </c>
      <c r="I516" s="3">
        <f t="shared" si="155"/>
        <v>177</v>
      </c>
      <c r="J516" s="59">
        <f t="shared" si="159"/>
        <v>-1.08</v>
      </c>
      <c r="K516" s="83">
        <v>7186.6</v>
      </c>
      <c r="L516" s="120">
        <f t="shared" si="160"/>
        <v>9.1</v>
      </c>
      <c r="M516" s="59">
        <f t="shared" si="161"/>
        <v>0.18</v>
      </c>
      <c r="N516" s="128">
        <v>11</v>
      </c>
      <c r="O516" s="60">
        <f t="shared" si="162"/>
        <v>71</v>
      </c>
      <c r="P516" s="59">
        <f t="shared" si="163"/>
        <v>-0.22</v>
      </c>
      <c r="Q516" s="65">
        <f t="shared" si="156"/>
        <v>-1.3</v>
      </c>
      <c r="R516" s="65">
        <f t="shared" si="164"/>
        <v>-4.0000000000000008E-2</v>
      </c>
      <c r="S516" s="26">
        <f t="shared" si="149"/>
        <v>2</v>
      </c>
      <c r="T516" s="26">
        <f t="shared" si="154"/>
        <v>20</v>
      </c>
      <c r="U516" s="23">
        <f t="shared" si="150"/>
        <v>0</v>
      </c>
      <c r="V516" s="19">
        <f t="shared" si="151"/>
        <v>0</v>
      </c>
      <c r="W516" s="23" t="str">
        <f t="shared" si="152"/>
        <v>ВВ</v>
      </c>
      <c r="X516" s="17">
        <f t="shared" si="153"/>
        <v>0</v>
      </c>
      <c r="Y516" s="1"/>
    </row>
    <row r="517" spans="2:26" ht="15" outlineLevel="2" x14ac:dyDescent="0.25">
      <c r="B517" s="2">
        <v>479</v>
      </c>
      <c r="C517" s="76" t="s">
        <v>520</v>
      </c>
      <c r="D517" s="5">
        <v>1203.03</v>
      </c>
      <c r="E517" s="5">
        <v>908.32</v>
      </c>
      <c r="F517" s="13">
        <v>1573.71</v>
      </c>
      <c r="G517" s="10">
        <f t="shared" si="157"/>
        <v>0.76</v>
      </c>
      <c r="H517" s="59">
        <f t="shared" si="158"/>
        <v>-0.24</v>
      </c>
      <c r="I517" s="3">
        <f t="shared" si="155"/>
        <v>316</v>
      </c>
      <c r="J517" s="59">
        <f t="shared" si="159"/>
        <v>-2.71</v>
      </c>
      <c r="K517" s="83">
        <v>7737.6</v>
      </c>
      <c r="L517" s="120">
        <f t="shared" si="160"/>
        <v>8.5</v>
      </c>
      <c r="M517" s="59">
        <f t="shared" si="161"/>
        <v>0.23</v>
      </c>
      <c r="N517" s="128">
        <v>13</v>
      </c>
      <c r="O517" s="60">
        <f t="shared" si="162"/>
        <v>70</v>
      </c>
      <c r="P517" s="59">
        <f t="shared" si="163"/>
        <v>-0.23</v>
      </c>
      <c r="Q517" s="65">
        <f t="shared" si="156"/>
        <v>-2.95</v>
      </c>
      <c r="R517" s="65">
        <f t="shared" si="164"/>
        <v>0</v>
      </c>
      <c r="S517" s="26">
        <f t="shared" si="149"/>
        <v>2</v>
      </c>
      <c r="T517" s="26">
        <f t="shared" si="154"/>
        <v>10</v>
      </c>
      <c r="U517" s="23">
        <f t="shared" si="150"/>
        <v>0</v>
      </c>
      <c r="V517" s="19">
        <f t="shared" si="151"/>
        <v>0</v>
      </c>
      <c r="W517" s="23">
        <f t="shared" si="152"/>
        <v>0</v>
      </c>
      <c r="X517" s="17" t="str">
        <f t="shared" si="153"/>
        <v>ВА</v>
      </c>
      <c r="Y517" s="1"/>
    </row>
    <row r="518" spans="2:26" ht="15" outlineLevel="2" x14ac:dyDescent="0.25">
      <c r="B518" s="2">
        <v>480</v>
      </c>
      <c r="C518" s="76" t="s">
        <v>521</v>
      </c>
      <c r="D518" s="5">
        <v>1458.53</v>
      </c>
      <c r="E518" s="5">
        <v>1212.1199999999999</v>
      </c>
      <c r="F518" s="13">
        <v>961.41</v>
      </c>
      <c r="G518" s="10">
        <f t="shared" si="157"/>
        <v>0.83</v>
      </c>
      <c r="H518" s="59">
        <f t="shared" si="158"/>
        <v>-0.17000000000000004</v>
      </c>
      <c r="I518" s="3">
        <f t="shared" si="155"/>
        <v>145</v>
      </c>
      <c r="J518" s="59">
        <f t="shared" si="159"/>
        <v>-0.7</v>
      </c>
      <c r="K518" s="83">
        <v>7688.2</v>
      </c>
      <c r="L518" s="120">
        <f t="shared" si="160"/>
        <v>6.3</v>
      </c>
      <c r="M518" s="59">
        <f t="shared" si="161"/>
        <v>0.43</v>
      </c>
      <c r="N518" s="128">
        <v>14.7</v>
      </c>
      <c r="O518" s="60">
        <f t="shared" si="162"/>
        <v>82</v>
      </c>
      <c r="P518" s="59">
        <f t="shared" si="163"/>
        <v>-0.1</v>
      </c>
      <c r="Q518" s="65">
        <f t="shared" si="156"/>
        <v>-0.87</v>
      </c>
      <c r="R518" s="65">
        <f t="shared" si="164"/>
        <v>0.32999999999999996</v>
      </c>
      <c r="S518" s="26">
        <f t="shared" si="149"/>
        <v>2</v>
      </c>
      <c r="T518" s="26">
        <f t="shared" si="154"/>
        <v>10</v>
      </c>
      <c r="U518" s="23">
        <f t="shared" si="150"/>
        <v>0</v>
      </c>
      <c r="V518" s="19">
        <f t="shared" si="151"/>
        <v>0</v>
      </c>
      <c r="W518" s="23">
        <f t="shared" si="152"/>
        <v>0</v>
      </c>
      <c r="X518" s="17" t="str">
        <f t="shared" si="153"/>
        <v>ВА</v>
      </c>
      <c r="Y518" s="1"/>
    </row>
    <row r="519" spans="2:26" ht="15" outlineLevel="2" x14ac:dyDescent="0.25">
      <c r="B519" s="2">
        <v>481</v>
      </c>
      <c r="C519" s="76" t="s">
        <v>522</v>
      </c>
      <c r="D519" s="5">
        <v>836.61</v>
      </c>
      <c r="E519" s="5">
        <v>517.51</v>
      </c>
      <c r="F519" s="13">
        <v>807.1</v>
      </c>
      <c r="G519" s="10">
        <f t="shared" si="157"/>
        <v>0.62</v>
      </c>
      <c r="H519" s="59">
        <f t="shared" si="158"/>
        <v>-0.38</v>
      </c>
      <c r="I519" s="3">
        <f t="shared" si="155"/>
        <v>285</v>
      </c>
      <c r="J519" s="59">
        <f t="shared" si="159"/>
        <v>-2.35</v>
      </c>
      <c r="K519" s="83">
        <v>5192.7</v>
      </c>
      <c r="L519" s="120">
        <f t="shared" si="160"/>
        <v>10</v>
      </c>
      <c r="M519" s="59">
        <f t="shared" si="161"/>
        <v>0.1</v>
      </c>
      <c r="N519" s="128">
        <v>5.3</v>
      </c>
      <c r="O519" s="60">
        <f t="shared" si="162"/>
        <v>98</v>
      </c>
      <c r="P519" s="59">
        <f t="shared" si="163"/>
        <v>7.0000000000000007E-2</v>
      </c>
      <c r="Q519" s="65">
        <f t="shared" si="156"/>
        <v>-2.73</v>
      </c>
      <c r="R519" s="65">
        <f t="shared" si="164"/>
        <v>0.17</v>
      </c>
      <c r="S519" s="26">
        <f t="shared" si="149"/>
        <v>2</v>
      </c>
      <c r="T519" s="26">
        <f t="shared" si="154"/>
        <v>10</v>
      </c>
      <c r="U519" s="23">
        <f t="shared" si="150"/>
        <v>0</v>
      </c>
      <c r="V519" s="19">
        <f t="shared" si="151"/>
        <v>0</v>
      </c>
      <c r="W519" s="23">
        <f t="shared" si="152"/>
        <v>0</v>
      </c>
      <c r="X519" s="17" t="str">
        <f t="shared" si="153"/>
        <v>ВА</v>
      </c>
      <c r="Y519" s="1"/>
    </row>
    <row r="520" spans="2:26" ht="15" outlineLevel="2" x14ac:dyDescent="0.25">
      <c r="B520" s="2">
        <v>482</v>
      </c>
      <c r="C520" s="76" t="s">
        <v>523</v>
      </c>
      <c r="D520" s="5">
        <v>196</v>
      </c>
      <c r="E520" s="5">
        <v>166.08</v>
      </c>
      <c r="F520" s="13">
        <v>101.92</v>
      </c>
      <c r="G520" s="10">
        <f t="shared" si="157"/>
        <v>0.85</v>
      </c>
      <c r="H520" s="59">
        <f t="shared" si="158"/>
        <v>-0.15000000000000002</v>
      </c>
      <c r="I520" s="3">
        <f t="shared" si="155"/>
        <v>112</v>
      </c>
      <c r="J520" s="59">
        <f t="shared" si="159"/>
        <v>-0.32</v>
      </c>
      <c r="K520" s="83">
        <v>2619.1999999999998</v>
      </c>
      <c r="L520" s="120">
        <f t="shared" si="160"/>
        <v>15.8</v>
      </c>
      <c r="M520" s="59">
        <f t="shared" si="161"/>
        <v>-0.42</v>
      </c>
      <c r="N520" s="128">
        <v>3</v>
      </c>
      <c r="O520" s="60">
        <f t="shared" si="162"/>
        <v>55</v>
      </c>
      <c r="P520" s="59">
        <f t="shared" si="163"/>
        <v>-0.4</v>
      </c>
      <c r="Q520" s="65">
        <f t="shared" si="156"/>
        <v>-0.47000000000000003</v>
      </c>
      <c r="R520" s="65">
        <f t="shared" si="164"/>
        <v>-0.82000000000000006</v>
      </c>
      <c r="S520" s="26">
        <f t="shared" si="149"/>
        <v>2</v>
      </c>
      <c r="T520" s="26">
        <f t="shared" si="154"/>
        <v>20</v>
      </c>
      <c r="U520" s="23">
        <f t="shared" si="150"/>
        <v>0</v>
      </c>
      <c r="V520" s="19">
        <f t="shared" si="151"/>
        <v>0</v>
      </c>
      <c r="W520" s="23" t="str">
        <f t="shared" si="152"/>
        <v>ВВ</v>
      </c>
      <c r="X520" s="17">
        <f t="shared" si="153"/>
        <v>0</v>
      </c>
      <c r="Y520" s="1"/>
    </row>
    <row r="521" spans="2:26" ht="15" outlineLevel="2" x14ac:dyDescent="0.25">
      <c r="B521" s="2">
        <v>483</v>
      </c>
      <c r="C521" s="76" t="s">
        <v>524</v>
      </c>
      <c r="D521" s="5">
        <v>422.7</v>
      </c>
      <c r="E521" s="5">
        <v>371.77</v>
      </c>
      <c r="F521" s="13">
        <v>198.93</v>
      </c>
      <c r="G521" s="10">
        <f t="shared" si="157"/>
        <v>0.88</v>
      </c>
      <c r="H521" s="59">
        <f t="shared" si="158"/>
        <v>-0.12</v>
      </c>
      <c r="I521" s="3">
        <f t="shared" si="155"/>
        <v>98</v>
      </c>
      <c r="J521" s="59">
        <f t="shared" si="159"/>
        <v>-0.15</v>
      </c>
      <c r="K521" s="83">
        <v>4217.3999999999996</v>
      </c>
      <c r="L521" s="120">
        <f t="shared" si="160"/>
        <v>11.3</v>
      </c>
      <c r="M521" s="59">
        <f t="shared" si="161"/>
        <v>-0.02</v>
      </c>
      <c r="N521" s="128">
        <v>4</v>
      </c>
      <c r="O521" s="60">
        <f t="shared" si="162"/>
        <v>93</v>
      </c>
      <c r="P521" s="59">
        <f t="shared" si="163"/>
        <v>0.02</v>
      </c>
      <c r="Q521" s="65">
        <f t="shared" si="156"/>
        <v>-0.27</v>
      </c>
      <c r="R521" s="65">
        <f t="shared" si="164"/>
        <v>0</v>
      </c>
      <c r="S521" s="26">
        <f t="shared" si="149"/>
        <v>2</v>
      </c>
      <c r="T521" s="26">
        <f t="shared" si="154"/>
        <v>10</v>
      </c>
      <c r="U521" s="23">
        <f t="shared" si="150"/>
        <v>0</v>
      </c>
      <c r="V521" s="19">
        <f t="shared" si="151"/>
        <v>0</v>
      </c>
      <c r="W521" s="23">
        <f t="shared" si="152"/>
        <v>0</v>
      </c>
      <c r="X521" s="17" t="str">
        <f t="shared" si="153"/>
        <v>ВА</v>
      </c>
      <c r="Y521" s="1"/>
      <c r="Z521" s="181"/>
    </row>
    <row r="522" spans="2:26" ht="15" outlineLevel="2" x14ac:dyDescent="0.25">
      <c r="B522" s="2">
        <v>484</v>
      </c>
      <c r="C522" s="76" t="s">
        <v>525</v>
      </c>
      <c r="D522" s="5">
        <v>434.63</v>
      </c>
      <c r="E522" s="5">
        <v>363.41</v>
      </c>
      <c r="F522" s="13">
        <v>381.22</v>
      </c>
      <c r="G522" s="10">
        <f t="shared" si="157"/>
        <v>0.84</v>
      </c>
      <c r="H522" s="59">
        <f t="shared" si="158"/>
        <v>-0.16000000000000003</v>
      </c>
      <c r="I522" s="3">
        <f t="shared" si="155"/>
        <v>191</v>
      </c>
      <c r="J522" s="59">
        <f t="shared" si="159"/>
        <v>-1.24</v>
      </c>
      <c r="K522" s="83">
        <v>3001.4</v>
      </c>
      <c r="L522" s="120">
        <f t="shared" si="160"/>
        <v>8.3000000000000007</v>
      </c>
      <c r="M522" s="59">
        <f t="shared" si="161"/>
        <v>0.25</v>
      </c>
      <c r="N522" s="128">
        <v>6</v>
      </c>
      <c r="O522" s="60">
        <f t="shared" si="162"/>
        <v>61</v>
      </c>
      <c r="P522" s="59">
        <f t="shared" si="163"/>
        <v>-0.33</v>
      </c>
      <c r="Q522" s="65">
        <f t="shared" si="156"/>
        <v>-1.4</v>
      </c>
      <c r="R522" s="65">
        <f t="shared" si="164"/>
        <v>-8.0000000000000016E-2</v>
      </c>
      <c r="S522" s="26">
        <f t="shared" si="149"/>
        <v>2</v>
      </c>
      <c r="T522" s="26">
        <f t="shared" si="154"/>
        <v>20</v>
      </c>
      <c r="U522" s="23">
        <f t="shared" si="150"/>
        <v>0</v>
      </c>
      <c r="V522" s="19">
        <f t="shared" si="151"/>
        <v>0</v>
      </c>
      <c r="W522" s="23" t="str">
        <f t="shared" si="152"/>
        <v>ВВ</v>
      </c>
      <c r="X522" s="17">
        <f t="shared" si="153"/>
        <v>0</v>
      </c>
      <c r="Y522" s="1"/>
    </row>
    <row r="523" spans="2:26" ht="15" outlineLevel="2" x14ac:dyDescent="0.25">
      <c r="B523" s="2">
        <v>485</v>
      </c>
      <c r="C523" s="76" t="s">
        <v>526</v>
      </c>
      <c r="D523" s="5">
        <v>144.74</v>
      </c>
      <c r="E523" s="5">
        <v>112.76</v>
      </c>
      <c r="F523" s="13">
        <v>123.98</v>
      </c>
      <c r="G523" s="10">
        <f t="shared" si="157"/>
        <v>0.78</v>
      </c>
      <c r="H523" s="59">
        <f t="shared" si="158"/>
        <v>-0.21999999999999997</v>
      </c>
      <c r="I523" s="3">
        <f t="shared" si="155"/>
        <v>201</v>
      </c>
      <c r="J523" s="59">
        <f t="shared" si="159"/>
        <v>-1.36</v>
      </c>
      <c r="K523" s="83">
        <v>2155.6999999999998</v>
      </c>
      <c r="L523" s="120">
        <f t="shared" si="160"/>
        <v>19.100000000000001</v>
      </c>
      <c r="M523" s="59">
        <f t="shared" si="161"/>
        <v>-0.72</v>
      </c>
      <c r="N523" s="128">
        <v>3</v>
      </c>
      <c r="O523" s="60">
        <f t="shared" si="162"/>
        <v>38</v>
      </c>
      <c r="P523" s="59">
        <f t="shared" si="163"/>
        <v>-0.57999999999999996</v>
      </c>
      <c r="Q523" s="65">
        <f t="shared" si="156"/>
        <v>-1.58</v>
      </c>
      <c r="R523" s="65">
        <f t="shared" si="164"/>
        <v>-1.2999999999999998</v>
      </c>
      <c r="S523" s="26">
        <f t="shared" si="149"/>
        <v>2</v>
      </c>
      <c r="T523" s="26">
        <f t="shared" si="154"/>
        <v>20</v>
      </c>
      <c r="U523" s="23">
        <f t="shared" si="150"/>
        <v>0</v>
      </c>
      <c r="V523" s="19">
        <f t="shared" si="151"/>
        <v>0</v>
      </c>
      <c r="W523" s="23" t="str">
        <f t="shared" si="152"/>
        <v>ВВ</v>
      </c>
      <c r="X523" s="17">
        <f t="shared" si="153"/>
        <v>0</v>
      </c>
      <c r="Y523" s="1"/>
    </row>
    <row r="524" spans="2:26" ht="15" outlineLevel="2" x14ac:dyDescent="0.25">
      <c r="B524" s="2">
        <v>486</v>
      </c>
      <c r="C524" s="76" t="s">
        <v>527</v>
      </c>
      <c r="D524" s="5">
        <v>343.93</v>
      </c>
      <c r="E524" s="5">
        <v>284.25</v>
      </c>
      <c r="F524" s="13">
        <v>140.69</v>
      </c>
      <c r="G524" s="10">
        <f t="shared" si="157"/>
        <v>0.83</v>
      </c>
      <c r="H524" s="59">
        <f t="shared" si="158"/>
        <v>-0.17000000000000004</v>
      </c>
      <c r="I524" s="3">
        <f t="shared" si="155"/>
        <v>90</v>
      </c>
      <c r="J524" s="59">
        <f t="shared" si="159"/>
        <v>-0.06</v>
      </c>
      <c r="K524" s="83">
        <v>2499.5</v>
      </c>
      <c r="L524" s="120">
        <f t="shared" si="160"/>
        <v>8.8000000000000007</v>
      </c>
      <c r="M524" s="59">
        <f t="shared" si="161"/>
        <v>0.21</v>
      </c>
      <c r="N524" s="128">
        <v>3</v>
      </c>
      <c r="O524" s="60">
        <f t="shared" si="162"/>
        <v>95</v>
      </c>
      <c r="P524" s="59">
        <f t="shared" si="163"/>
        <v>0.04</v>
      </c>
      <c r="Q524" s="65">
        <f t="shared" si="156"/>
        <v>-0.23000000000000004</v>
      </c>
      <c r="R524" s="65">
        <f t="shared" si="164"/>
        <v>0.25</v>
      </c>
      <c r="S524" s="26">
        <f t="shared" si="149"/>
        <v>2</v>
      </c>
      <c r="T524" s="26">
        <f t="shared" si="154"/>
        <v>10</v>
      </c>
      <c r="U524" s="23">
        <f t="shared" si="150"/>
        <v>0</v>
      </c>
      <c r="V524" s="19">
        <f t="shared" si="151"/>
        <v>0</v>
      </c>
      <c r="W524" s="23">
        <f t="shared" si="152"/>
        <v>0</v>
      </c>
      <c r="X524" s="17" t="str">
        <f t="shared" si="153"/>
        <v>ВА</v>
      </c>
      <c r="Y524" s="1"/>
    </row>
    <row r="525" spans="2:26" ht="15" outlineLevel="2" x14ac:dyDescent="0.25">
      <c r="B525" s="2">
        <v>487</v>
      </c>
      <c r="C525" s="76" t="s">
        <v>528</v>
      </c>
      <c r="D525" s="5">
        <v>87.92</v>
      </c>
      <c r="E525" s="5">
        <v>61.81</v>
      </c>
      <c r="F525" s="13">
        <v>48.1</v>
      </c>
      <c r="G525" s="10">
        <f t="shared" si="157"/>
        <v>0.7</v>
      </c>
      <c r="H525" s="59">
        <f t="shared" si="158"/>
        <v>-0.30000000000000004</v>
      </c>
      <c r="I525" s="3">
        <f t="shared" si="155"/>
        <v>142</v>
      </c>
      <c r="J525" s="59">
        <f t="shared" si="159"/>
        <v>-0.67</v>
      </c>
      <c r="K525" s="83">
        <v>2298.9</v>
      </c>
      <c r="L525" s="120">
        <f t="shared" si="160"/>
        <v>37.200000000000003</v>
      </c>
      <c r="M525" s="59">
        <f t="shared" si="161"/>
        <v>-2.35</v>
      </c>
      <c r="N525" s="128">
        <v>2</v>
      </c>
      <c r="O525" s="60">
        <f t="shared" si="162"/>
        <v>31</v>
      </c>
      <c r="P525" s="59">
        <f t="shared" si="163"/>
        <v>-0.66</v>
      </c>
      <c r="Q525" s="65">
        <f t="shared" si="156"/>
        <v>-0.97000000000000008</v>
      </c>
      <c r="R525" s="65">
        <f t="shared" si="164"/>
        <v>-3.0100000000000002</v>
      </c>
      <c r="S525" s="26">
        <f t="shared" si="149"/>
        <v>2</v>
      </c>
      <c r="T525" s="26">
        <f t="shared" si="154"/>
        <v>20</v>
      </c>
      <c r="U525" s="23">
        <f t="shared" si="150"/>
        <v>0</v>
      </c>
      <c r="V525" s="19">
        <f t="shared" si="151"/>
        <v>0</v>
      </c>
      <c r="W525" s="23" t="str">
        <f t="shared" si="152"/>
        <v>ВВ</v>
      </c>
      <c r="X525" s="17">
        <f t="shared" si="153"/>
        <v>0</v>
      </c>
      <c r="Y525" s="1"/>
    </row>
    <row r="526" spans="2:26" ht="15" outlineLevel="2" x14ac:dyDescent="0.25">
      <c r="B526" s="2">
        <v>488</v>
      </c>
      <c r="C526" s="76" t="s">
        <v>529</v>
      </c>
      <c r="D526" s="5">
        <v>141.71</v>
      </c>
      <c r="E526" s="5">
        <v>104.69</v>
      </c>
      <c r="F526" s="13">
        <v>133.02000000000001</v>
      </c>
      <c r="G526" s="10">
        <f t="shared" si="157"/>
        <v>0.74</v>
      </c>
      <c r="H526" s="59">
        <f t="shared" si="158"/>
        <v>-0.26</v>
      </c>
      <c r="I526" s="3">
        <f t="shared" si="155"/>
        <v>232</v>
      </c>
      <c r="J526" s="59">
        <f t="shared" si="159"/>
        <v>-1.73</v>
      </c>
      <c r="K526" s="83">
        <v>1796.1</v>
      </c>
      <c r="L526" s="120">
        <f t="shared" si="160"/>
        <v>17.2</v>
      </c>
      <c r="M526" s="59">
        <f t="shared" si="161"/>
        <v>-0.55000000000000004</v>
      </c>
      <c r="N526" s="128">
        <v>2</v>
      </c>
      <c r="O526" s="60">
        <f t="shared" si="162"/>
        <v>52</v>
      </c>
      <c r="P526" s="59">
        <f t="shared" si="163"/>
        <v>-0.43</v>
      </c>
      <c r="Q526" s="65">
        <f t="shared" si="156"/>
        <v>-1.99</v>
      </c>
      <c r="R526" s="65">
        <f t="shared" si="164"/>
        <v>-0.98</v>
      </c>
      <c r="S526" s="26">
        <f t="shared" si="149"/>
        <v>2</v>
      </c>
      <c r="T526" s="26">
        <f t="shared" si="154"/>
        <v>20</v>
      </c>
      <c r="U526" s="23">
        <f t="shared" si="150"/>
        <v>0</v>
      </c>
      <c r="V526" s="19">
        <f t="shared" si="151"/>
        <v>0</v>
      </c>
      <c r="W526" s="23" t="str">
        <f t="shared" si="152"/>
        <v>ВВ</v>
      </c>
      <c r="X526" s="17">
        <f t="shared" si="153"/>
        <v>0</v>
      </c>
      <c r="Y526" s="1"/>
    </row>
    <row r="527" spans="2:26" ht="15" outlineLevel="2" x14ac:dyDescent="0.25">
      <c r="B527" s="2">
        <v>489</v>
      </c>
      <c r="C527" s="76" t="s">
        <v>530</v>
      </c>
      <c r="D527" s="5">
        <v>547.73</v>
      </c>
      <c r="E527" s="5">
        <v>493.04</v>
      </c>
      <c r="F527" s="13">
        <v>412.69</v>
      </c>
      <c r="G527" s="10">
        <f t="shared" si="157"/>
        <v>0.9</v>
      </c>
      <c r="H527" s="59">
        <f t="shared" si="158"/>
        <v>-9.9999999999999978E-2</v>
      </c>
      <c r="I527" s="3">
        <f t="shared" si="155"/>
        <v>153</v>
      </c>
      <c r="J527" s="59">
        <f t="shared" si="159"/>
        <v>-0.8</v>
      </c>
      <c r="K527" s="83">
        <v>3575.3</v>
      </c>
      <c r="L527" s="120">
        <f t="shared" si="160"/>
        <v>7.3</v>
      </c>
      <c r="M527" s="59">
        <f t="shared" si="161"/>
        <v>0.34</v>
      </c>
      <c r="N527" s="128">
        <v>4</v>
      </c>
      <c r="O527" s="60">
        <f t="shared" si="162"/>
        <v>123</v>
      </c>
      <c r="P527" s="59">
        <f t="shared" si="163"/>
        <v>0.34</v>
      </c>
      <c r="Q527" s="65">
        <f t="shared" si="156"/>
        <v>-0.9</v>
      </c>
      <c r="R527" s="65">
        <f t="shared" si="164"/>
        <v>0.68</v>
      </c>
      <c r="S527" s="26">
        <f t="shared" si="149"/>
        <v>2</v>
      </c>
      <c r="T527" s="26">
        <f t="shared" si="154"/>
        <v>10</v>
      </c>
      <c r="U527" s="23">
        <f t="shared" si="150"/>
        <v>0</v>
      </c>
      <c r="V527" s="19">
        <f t="shared" si="151"/>
        <v>0</v>
      </c>
      <c r="W527" s="23">
        <f t="shared" si="152"/>
        <v>0</v>
      </c>
      <c r="X527" s="17" t="str">
        <f t="shared" si="153"/>
        <v>ВА</v>
      </c>
      <c r="Y527" s="1"/>
    </row>
    <row r="528" spans="2:26" ht="15" outlineLevel="2" x14ac:dyDescent="0.25">
      <c r="B528" s="2">
        <v>490</v>
      </c>
      <c r="C528" s="76" t="s">
        <v>531</v>
      </c>
      <c r="D528" s="5">
        <v>527.08000000000004</v>
      </c>
      <c r="E528" s="5">
        <v>505.11</v>
      </c>
      <c r="F528" s="13">
        <v>332.97</v>
      </c>
      <c r="G528" s="10">
        <f t="shared" si="157"/>
        <v>0.96</v>
      </c>
      <c r="H528" s="59">
        <f t="shared" si="158"/>
        <v>-4.0000000000000036E-2</v>
      </c>
      <c r="I528" s="3">
        <f t="shared" si="155"/>
        <v>120</v>
      </c>
      <c r="J528" s="59">
        <f t="shared" si="159"/>
        <v>-0.41</v>
      </c>
      <c r="K528" s="83">
        <v>4302</v>
      </c>
      <c r="L528" s="120">
        <f t="shared" si="160"/>
        <v>8.5</v>
      </c>
      <c r="M528" s="59">
        <f t="shared" si="161"/>
        <v>0.23</v>
      </c>
      <c r="N528" s="128">
        <v>7</v>
      </c>
      <c r="O528" s="60">
        <f t="shared" si="162"/>
        <v>72</v>
      </c>
      <c r="P528" s="59">
        <f t="shared" si="163"/>
        <v>-0.21</v>
      </c>
      <c r="Q528" s="65">
        <f t="shared" si="156"/>
        <v>-0.45</v>
      </c>
      <c r="R528" s="65">
        <f t="shared" si="164"/>
        <v>2.0000000000000018E-2</v>
      </c>
      <c r="S528" s="26">
        <f t="shared" si="149"/>
        <v>2</v>
      </c>
      <c r="T528" s="26">
        <f t="shared" si="154"/>
        <v>10</v>
      </c>
      <c r="U528" s="23">
        <f t="shared" si="150"/>
        <v>0</v>
      </c>
      <c r="V528" s="19">
        <f t="shared" si="151"/>
        <v>0</v>
      </c>
      <c r="W528" s="23">
        <f t="shared" si="152"/>
        <v>0</v>
      </c>
      <c r="X528" s="17" t="str">
        <f t="shared" si="153"/>
        <v>ВА</v>
      </c>
      <c r="Y528" s="1"/>
    </row>
    <row r="529" spans="2:26" ht="15" outlineLevel="2" x14ac:dyDescent="0.25">
      <c r="B529" s="2">
        <v>491</v>
      </c>
      <c r="C529" s="76" t="s">
        <v>532</v>
      </c>
      <c r="D529" s="5">
        <v>115.6</v>
      </c>
      <c r="E529" s="5">
        <v>87.57</v>
      </c>
      <c r="F529" s="13">
        <v>149.04</v>
      </c>
      <c r="G529" s="10">
        <f t="shared" si="157"/>
        <v>0.76</v>
      </c>
      <c r="H529" s="59">
        <f t="shared" si="158"/>
        <v>-0.24</v>
      </c>
      <c r="I529" s="3">
        <f t="shared" si="155"/>
        <v>311</v>
      </c>
      <c r="J529" s="59">
        <f t="shared" si="159"/>
        <v>-2.65</v>
      </c>
      <c r="K529" s="83">
        <v>1684.8</v>
      </c>
      <c r="L529" s="120">
        <f t="shared" si="160"/>
        <v>19.2</v>
      </c>
      <c r="M529" s="59">
        <f t="shared" si="161"/>
        <v>-0.73</v>
      </c>
      <c r="N529" s="128">
        <v>1</v>
      </c>
      <c r="O529" s="60">
        <f t="shared" si="162"/>
        <v>88</v>
      </c>
      <c r="P529" s="59">
        <f t="shared" si="163"/>
        <v>-0.04</v>
      </c>
      <c r="Q529" s="65">
        <f t="shared" si="156"/>
        <v>-2.8899999999999997</v>
      </c>
      <c r="R529" s="65">
        <f t="shared" si="164"/>
        <v>-0.77</v>
      </c>
      <c r="S529" s="26">
        <f t="shared" si="149"/>
        <v>2</v>
      </c>
      <c r="T529" s="26">
        <f t="shared" si="154"/>
        <v>20</v>
      </c>
      <c r="U529" s="23">
        <f t="shared" si="150"/>
        <v>0</v>
      </c>
      <c r="V529" s="19">
        <f t="shared" si="151"/>
        <v>0</v>
      </c>
      <c r="W529" s="23" t="str">
        <f t="shared" si="152"/>
        <v>ВВ</v>
      </c>
      <c r="X529" s="17">
        <f t="shared" si="153"/>
        <v>0</v>
      </c>
      <c r="Y529" s="1"/>
    </row>
    <row r="530" spans="2:26" ht="15" outlineLevel="2" x14ac:dyDescent="0.25">
      <c r="B530" s="2">
        <v>492</v>
      </c>
      <c r="C530" s="76" t="s">
        <v>533</v>
      </c>
      <c r="D530" s="5">
        <v>121.78</v>
      </c>
      <c r="E530" s="5">
        <v>93.76</v>
      </c>
      <c r="F530" s="13">
        <v>86.02</v>
      </c>
      <c r="G530" s="10">
        <f t="shared" si="157"/>
        <v>0.77</v>
      </c>
      <c r="H530" s="59">
        <f t="shared" si="158"/>
        <v>-0.22999999999999998</v>
      </c>
      <c r="I530" s="3">
        <f t="shared" si="155"/>
        <v>167</v>
      </c>
      <c r="J530" s="59">
        <f t="shared" si="159"/>
        <v>-0.96</v>
      </c>
      <c r="K530" s="83">
        <v>1695.6</v>
      </c>
      <c r="L530" s="120">
        <f t="shared" si="160"/>
        <v>18.100000000000001</v>
      </c>
      <c r="M530" s="59">
        <f t="shared" si="161"/>
        <v>-0.63</v>
      </c>
      <c r="N530" s="128">
        <v>2</v>
      </c>
      <c r="O530" s="60">
        <f t="shared" si="162"/>
        <v>47</v>
      </c>
      <c r="P530" s="59">
        <f t="shared" si="163"/>
        <v>-0.49</v>
      </c>
      <c r="Q530" s="65">
        <f t="shared" si="156"/>
        <v>-1.19</v>
      </c>
      <c r="R530" s="65">
        <f t="shared" si="164"/>
        <v>-1.1200000000000001</v>
      </c>
      <c r="S530" s="26">
        <f t="shared" si="149"/>
        <v>2</v>
      </c>
      <c r="T530" s="26">
        <f t="shared" si="154"/>
        <v>20</v>
      </c>
      <c r="U530" s="23">
        <f t="shared" si="150"/>
        <v>0</v>
      </c>
      <c r="V530" s="19">
        <f t="shared" si="151"/>
        <v>0</v>
      </c>
      <c r="W530" s="23" t="str">
        <f t="shared" si="152"/>
        <v>ВВ</v>
      </c>
      <c r="X530" s="17">
        <f t="shared" si="153"/>
        <v>0</v>
      </c>
      <c r="Y530" s="1"/>
    </row>
    <row r="531" spans="2:26" ht="15" outlineLevel="2" x14ac:dyDescent="0.25">
      <c r="B531" s="2">
        <v>493</v>
      </c>
      <c r="C531" s="76" t="s">
        <v>534</v>
      </c>
      <c r="D531" s="5">
        <v>295.77</v>
      </c>
      <c r="E531" s="5">
        <v>217.86</v>
      </c>
      <c r="F531" s="13">
        <v>293.91000000000003</v>
      </c>
      <c r="G531" s="10">
        <f t="shared" si="157"/>
        <v>0.74</v>
      </c>
      <c r="H531" s="59">
        <f t="shared" si="158"/>
        <v>-0.26</v>
      </c>
      <c r="I531" s="3">
        <f t="shared" si="155"/>
        <v>246</v>
      </c>
      <c r="J531" s="59">
        <f t="shared" si="159"/>
        <v>-1.89</v>
      </c>
      <c r="K531" s="83">
        <v>2472.9</v>
      </c>
      <c r="L531" s="120">
        <f t="shared" si="160"/>
        <v>11.4</v>
      </c>
      <c r="M531" s="59">
        <f t="shared" si="161"/>
        <v>-0.03</v>
      </c>
      <c r="N531" s="128">
        <v>4</v>
      </c>
      <c r="O531" s="60">
        <f t="shared" si="162"/>
        <v>54</v>
      </c>
      <c r="P531" s="59">
        <f t="shared" si="163"/>
        <v>-0.41</v>
      </c>
      <c r="Q531" s="65">
        <f t="shared" si="156"/>
        <v>-2.15</v>
      </c>
      <c r="R531" s="65">
        <f t="shared" si="164"/>
        <v>-0.43999999999999995</v>
      </c>
      <c r="S531" s="26">
        <f t="shared" si="149"/>
        <v>2</v>
      </c>
      <c r="T531" s="26">
        <f t="shared" si="154"/>
        <v>20</v>
      </c>
      <c r="U531" s="23">
        <f t="shared" si="150"/>
        <v>0</v>
      </c>
      <c r="V531" s="19">
        <f t="shared" si="151"/>
        <v>0</v>
      </c>
      <c r="W531" s="23" t="str">
        <f t="shared" si="152"/>
        <v>ВВ</v>
      </c>
      <c r="X531" s="17">
        <f t="shared" si="153"/>
        <v>0</v>
      </c>
      <c r="Y531" s="1"/>
    </row>
    <row r="532" spans="2:26" ht="15" outlineLevel="2" x14ac:dyDescent="0.25">
      <c r="B532" s="2">
        <v>494</v>
      </c>
      <c r="C532" s="76" t="s">
        <v>535</v>
      </c>
      <c r="D532" s="5">
        <v>607.19000000000005</v>
      </c>
      <c r="E532" s="5">
        <v>486.83</v>
      </c>
      <c r="F532" s="13">
        <v>567.36</v>
      </c>
      <c r="G532" s="10">
        <f t="shared" si="157"/>
        <v>0.8</v>
      </c>
      <c r="H532" s="59">
        <f t="shared" si="158"/>
        <v>-0.19999999999999996</v>
      </c>
      <c r="I532" s="3">
        <f t="shared" si="155"/>
        <v>213</v>
      </c>
      <c r="J532" s="59">
        <f t="shared" si="159"/>
        <v>-1.5</v>
      </c>
      <c r="K532" s="83">
        <v>4710.8999999999996</v>
      </c>
      <c r="L532" s="120">
        <f t="shared" si="160"/>
        <v>9.6999999999999993</v>
      </c>
      <c r="M532" s="59">
        <f t="shared" si="161"/>
        <v>0.13</v>
      </c>
      <c r="N532" s="128">
        <v>5</v>
      </c>
      <c r="O532" s="60">
        <f t="shared" si="162"/>
        <v>97</v>
      </c>
      <c r="P532" s="59">
        <f t="shared" si="163"/>
        <v>0.06</v>
      </c>
      <c r="Q532" s="65">
        <f t="shared" si="156"/>
        <v>-1.7</v>
      </c>
      <c r="R532" s="65">
        <f t="shared" si="164"/>
        <v>0.19</v>
      </c>
      <c r="S532" s="26">
        <f t="shared" si="149"/>
        <v>2</v>
      </c>
      <c r="T532" s="26">
        <f t="shared" si="154"/>
        <v>10</v>
      </c>
      <c r="U532" s="23">
        <f t="shared" si="150"/>
        <v>0</v>
      </c>
      <c r="V532" s="19">
        <f t="shared" si="151"/>
        <v>0</v>
      </c>
      <c r="W532" s="23">
        <f t="shared" si="152"/>
        <v>0</v>
      </c>
      <c r="X532" s="17" t="str">
        <f t="shared" si="153"/>
        <v>ВА</v>
      </c>
      <c r="Y532" s="1"/>
    </row>
    <row r="533" spans="2:26" ht="15" outlineLevel="2" x14ac:dyDescent="0.25">
      <c r="B533" s="2">
        <v>495</v>
      </c>
      <c r="C533" s="76" t="s">
        <v>536</v>
      </c>
      <c r="D533" s="5">
        <v>130.13</v>
      </c>
      <c r="E533" s="5">
        <v>105.27</v>
      </c>
      <c r="F533" s="13">
        <v>73.86</v>
      </c>
      <c r="G533" s="10">
        <f t="shared" si="157"/>
        <v>0.81</v>
      </c>
      <c r="H533" s="59">
        <f t="shared" si="158"/>
        <v>-0.18999999999999995</v>
      </c>
      <c r="I533" s="3">
        <f t="shared" si="155"/>
        <v>128</v>
      </c>
      <c r="J533" s="59">
        <f t="shared" si="159"/>
        <v>-0.5</v>
      </c>
      <c r="K533" s="83">
        <v>1872.8</v>
      </c>
      <c r="L533" s="120">
        <f t="shared" si="160"/>
        <v>17.8</v>
      </c>
      <c r="M533" s="59">
        <f t="shared" si="161"/>
        <v>-0.6</v>
      </c>
      <c r="N533" s="128">
        <v>3</v>
      </c>
      <c r="O533" s="60">
        <f t="shared" si="162"/>
        <v>35</v>
      </c>
      <c r="P533" s="59">
        <f t="shared" si="163"/>
        <v>-0.62</v>
      </c>
      <c r="Q533" s="65">
        <f t="shared" si="156"/>
        <v>-0.69</v>
      </c>
      <c r="R533" s="65">
        <f t="shared" si="164"/>
        <v>-1.22</v>
      </c>
      <c r="S533" s="26">
        <f t="shared" si="149"/>
        <v>2</v>
      </c>
      <c r="T533" s="26">
        <f t="shared" si="154"/>
        <v>20</v>
      </c>
      <c r="U533" s="23">
        <f t="shared" si="150"/>
        <v>0</v>
      </c>
      <c r="V533" s="19">
        <f t="shared" si="151"/>
        <v>0</v>
      </c>
      <c r="W533" s="23" t="str">
        <f t="shared" si="152"/>
        <v>ВВ</v>
      </c>
      <c r="X533" s="17">
        <f t="shared" si="153"/>
        <v>0</v>
      </c>
      <c r="Y533" s="1"/>
    </row>
    <row r="534" spans="2:26" ht="15" outlineLevel="2" x14ac:dyDescent="0.25">
      <c r="B534" s="2">
        <v>496</v>
      </c>
      <c r="C534" s="76" t="s">
        <v>537</v>
      </c>
      <c r="D534" s="5">
        <v>167.37</v>
      </c>
      <c r="E534" s="5">
        <v>137.26</v>
      </c>
      <c r="F534" s="13">
        <v>125.11</v>
      </c>
      <c r="G534" s="10">
        <f t="shared" si="157"/>
        <v>0.82</v>
      </c>
      <c r="H534" s="59">
        <f t="shared" si="158"/>
        <v>-0.18000000000000005</v>
      </c>
      <c r="I534" s="3">
        <f t="shared" si="155"/>
        <v>166</v>
      </c>
      <c r="J534" s="59">
        <f t="shared" si="159"/>
        <v>-0.95</v>
      </c>
      <c r="K534" s="83">
        <v>1664.2</v>
      </c>
      <c r="L534" s="120">
        <f t="shared" si="160"/>
        <v>12.1</v>
      </c>
      <c r="M534" s="59">
        <f t="shared" si="161"/>
        <v>-0.09</v>
      </c>
      <c r="N534" s="128">
        <v>2</v>
      </c>
      <c r="O534" s="60">
        <f t="shared" si="162"/>
        <v>69</v>
      </c>
      <c r="P534" s="59">
        <f t="shared" si="163"/>
        <v>-0.25</v>
      </c>
      <c r="Q534" s="65">
        <f t="shared" si="156"/>
        <v>-1.1299999999999999</v>
      </c>
      <c r="R534" s="65">
        <f t="shared" si="164"/>
        <v>-0.33999999999999997</v>
      </c>
      <c r="S534" s="26">
        <f t="shared" si="149"/>
        <v>2</v>
      </c>
      <c r="T534" s="26">
        <f t="shared" si="154"/>
        <v>20</v>
      </c>
      <c r="U534" s="23">
        <f t="shared" si="150"/>
        <v>0</v>
      </c>
      <c r="V534" s="19">
        <f t="shared" si="151"/>
        <v>0</v>
      </c>
      <c r="W534" s="23" t="str">
        <f t="shared" si="152"/>
        <v>ВВ</v>
      </c>
      <c r="X534" s="17">
        <f t="shared" si="153"/>
        <v>0</v>
      </c>
      <c r="Y534" s="1"/>
    </row>
    <row r="535" spans="2:26" ht="15" outlineLevel="2" x14ac:dyDescent="0.25">
      <c r="B535" s="2">
        <v>497</v>
      </c>
      <c r="C535" s="76" t="s">
        <v>538</v>
      </c>
      <c r="D535" s="5">
        <v>624.13</v>
      </c>
      <c r="E535" s="5">
        <v>533.13</v>
      </c>
      <c r="F535" s="13">
        <v>478</v>
      </c>
      <c r="G535" s="10">
        <f t="shared" si="157"/>
        <v>0.85</v>
      </c>
      <c r="H535" s="59">
        <f t="shared" si="158"/>
        <v>-0.15000000000000002</v>
      </c>
      <c r="I535" s="3">
        <f t="shared" si="155"/>
        <v>164</v>
      </c>
      <c r="J535" s="59">
        <f t="shared" si="159"/>
        <v>-0.93</v>
      </c>
      <c r="K535" s="83">
        <v>4110.8999999999996</v>
      </c>
      <c r="L535" s="120">
        <f t="shared" si="160"/>
        <v>7.7</v>
      </c>
      <c r="M535" s="59">
        <f t="shared" si="161"/>
        <v>0.31</v>
      </c>
      <c r="N535" s="128">
        <v>6</v>
      </c>
      <c r="O535" s="60">
        <f t="shared" si="162"/>
        <v>89</v>
      </c>
      <c r="P535" s="59">
        <f t="shared" si="163"/>
        <v>-0.03</v>
      </c>
      <c r="Q535" s="65">
        <f t="shared" si="156"/>
        <v>-1.08</v>
      </c>
      <c r="R535" s="65">
        <f t="shared" si="164"/>
        <v>0.28000000000000003</v>
      </c>
      <c r="S535" s="26">
        <f t="shared" si="149"/>
        <v>2</v>
      </c>
      <c r="T535" s="26">
        <f t="shared" si="154"/>
        <v>10</v>
      </c>
      <c r="U535" s="23">
        <f t="shared" si="150"/>
        <v>0</v>
      </c>
      <c r="V535" s="19">
        <f t="shared" si="151"/>
        <v>0</v>
      </c>
      <c r="W535" s="23">
        <f t="shared" si="152"/>
        <v>0</v>
      </c>
      <c r="X535" s="17" t="str">
        <f t="shared" si="153"/>
        <v>ВА</v>
      </c>
      <c r="Y535" s="1"/>
    </row>
    <row r="536" spans="2:26" ht="15" outlineLevel="2" x14ac:dyDescent="0.25">
      <c r="B536" s="2">
        <v>498</v>
      </c>
      <c r="C536" s="76" t="s">
        <v>539</v>
      </c>
      <c r="D536" s="5">
        <v>349.76</v>
      </c>
      <c r="E536" s="5">
        <v>306.2</v>
      </c>
      <c r="F536" s="13">
        <v>225.56</v>
      </c>
      <c r="G536" s="10">
        <f t="shared" si="157"/>
        <v>0.88</v>
      </c>
      <c r="H536" s="59">
        <f t="shared" si="158"/>
        <v>-0.12</v>
      </c>
      <c r="I536" s="3">
        <f t="shared" si="155"/>
        <v>134</v>
      </c>
      <c r="J536" s="59">
        <f t="shared" si="159"/>
        <v>-0.56999999999999995</v>
      </c>
      <c r="K536" s="83">
        <v>2264.1999999999998</v>
      </c>
      <c r="L536" s="120">
        <f t="shared" si="160"/>
        <v>7.4</v>
      </c>
      <c r="M536" s="59">
        <f t="shared" si="161"/>
        <v>0.33</v>
      </c>
      <c r="N536" s="128">
        <v>2</v>
      </c>
      <c r="O536" s="60">
        <f t="shared" si="162"/>
        <v>153</v>
      </c>
      <c r="P536" s="59">
        <f t="shared" si="163"/>
        <v>0.67</v>
      </c>
      <c r="Q536" s="65">
        <f t="shared" si="156"/>
        <v>-0.69</v>
      </c>
      <c r="R536" s="65">
        <f t="shared" si="164"/>
        <v>1</v>
      </c>
      <c r="S536" s="26">
        <f t="shared" si="149"/>
        <v>2</v>
      </c>
      <c r="T536" s="26">
        <f t="shared" si="154"/>
        <v>10</v>
      </c>
      <c r="U536" s="23">
        <f t="shared" si="150"/>
        <v>0</v>
      </c>
      <c r="V536" s="19">
        <f t="shared" si="151"/>
        <v>0</v>
      </c>
      <c r="W536" s="23">
        <f t="shared" si="152"/>
        <v>0</v>
      </c>
      <c r="X536" s="17" t="str">
        <f t="shared" si="153"/>
        <v>ВА</v>
      </c>
      <c r="Y536" s="1"/>
    </row>
    <row r="537" spans="2:26" ht="15" outlineLevel="2" x14ac:dyDescent="0.25">
      <c r="B537" s="2">
        <v>499</v>
      </c>
      <c r="C537" s="76" t="s">
        <v>540</v>
      </c>
      <c r="D537" s="5">
        <v>363.84</v>
      </c>
      <c r="E537" s="5">
        <v>342.43</v>
      </c>
      <c r="F537" s="13">
        <v>331.41</v>
      </c>
      <c r="G537" s="10">
        <f t="shared" si="157"/>
        <v>0.94</v>
      </c>
      <c r="H537" s="59">
        <f t="shared" si="158"/>
        <v>-6.0000000000000053E-2</v>
      </c>
      <c r="I537" s="3">
        <f t="shared" si="155"/>
        <v>177</v>
      </c>
      <c r="J537" s="59">
        <f t="shared" si="159"/>
        <v>-1.08</v>
      </c>
      <c r="K537" s="83">
        <v>3100</v>
      </c>
      <c r="L537" s="120">
        <f t="shared" si="160"/>
        <v>9.1</v>
      </c>
      <c r="M537" s="59">
        <f t="shared" si="161"/>
        <v>0.18</v>
      </c>
      <c r="N537" s="128">
        <v>5</v>
      </c>
      <c r="O537" s="60">
        <f t="shared" si="162"/>
        <v>68</v>
      </c>
      <c r="P537" s="59">
        <f t="shared" si="163"/>
        <v>-0.26</v>
      </c>
      <c r="Q537" s="65">
        <f t="shared" si="156"/>
        <v>-1.1400000000000001</v>
      </c>
      <c r="R537" s="65">
        <f t="shared" si="164"/>
        <v>-8.0000000000000016E-2</v>
      </c>
      <c r="S537" s="26">
        <f t="shared" ref="S537:S599" si="165">IF(Q537&gt;=$Q$38,1,2)</f>
        <v>2</v>
      </c>
      <c r="T537" s="26">
        <f t="shared" si="154"/>
        <v>20</v>
      </c>
      <c r="U537" s="23">
        <f t="shared" ref="U537:U599" si="166">IF(S537+T537=21,$U$8,0)</f>
        <v>0</v>
      </c>
      <c r="V537" s="19">
        <f t="shared" ref="V537:V599" si="167">IF(S537+T537=11,$V$8,0)</f>
        <v>0</v>
      </c>
      <c r="W537" s="23" t="str">
        <f t="shared" ref="W537:W599" si="168">IF(S537+T537=22,$W$8,0)</f>
        <v>ВВ</v>
      </c>
      <c r="X537" s="17">
        <f t="shared" ref="X537:X599" si="169">IF(S537+T537=12,$X$8,0)</f>
        <v>0</v>
      </c>
      <c r="Y537" s="1"/>
    </row>
    <row r="538" spans="2:26" ht="15" outlineLevel="2" x14ac:dyDescent="0.25">
      <c r="B538" s="2">
        <v>500</v>
      </c>
      <c r="C538" s="76" t="s">
        <v>541</v>
      </c>
      <c r="D538" s="5">
        <v>3372.89</v>
      </c>
      <c r="E538" s="5">
        <v>2894.23</v>
      </c>
      <c r="F538" s="13">
        <v>3569.66</v>
      </c>
      <c r="G538" s="10">
        <f t="shared" si="157"/>
        <v>0.86</v>
      </c>
      <c r="H538" s="59">
        <f t="shared" si="158"/>
        <v>-0.14000000000000001</v>
      </c>
      <c r="I538" s="3">
        <f t="shared" si="155"/>
        <v>225</v>
      </c>
      <c r="J538" s="59">
        <f t="shared" si="159"/>
        <v>-1.64</v>
      </c>
      <c r="K538" s="83">
        <v>20204</v>
      </c>
      <c r="L538" s="120">
        <f t="shared" si="160"/>
        <v>7</v>
      </c>
      <c r="M538" s="59">
        <f t="shared" si="161"/>
        <v>0.37</v>
      </c>
      <c r="N538" s="128">
        <f>17+7+4+3</f>
        <v>31</v>
      </c>
      <c r="O538" s="60">
        <f t="shared" si="162"/>
        <v>93</v>
      </c>
      <c r="P538" s="59">
        <f t="shared" si="163"/>
        <v>0.02</v>
      </c>
      <c r="Q538" s="65">
        <f t="shared" si="156"/>
        <v>-1.7799999999999998</v>
      </c>
      <c r="R538" s="65">
        <f t="shared" si="164"/>
        <v>0.39</v>
      </c>
      <c r="S538" s="26">
        <f t="shared" si="165"/>
        <v>2</v>
      </c>
      <c r="T538" s="26">
        <f t="shared" ref="T538:T599" si="170">IF(R538&gt;=$R$38,10,20)</f>
        <v>10</v>
      </c>
      <c r="U538" s="23">
        <f t="shared" si="166"/>
        <v>0</v>
      </c>
      <c r="V538" s="19">
        <f t="shared" si="167"/>
        <v>0</v>
      </c>
      <c r="W538" s="23">
        <f t="shared" si="168"/>
        <v>0</v>
      </c>
      <c r="X538" s="17" t="str">
        <f t="shared" si="169"/>
        <v>ВА</v>
      </c>
      <c r="Y538" s="1"/>
    </row>
    <row r="539" spans="2:26" ht="15" outlineLevel="2" x14ac:dyDescent="0.25">
      <c r="B539" s="2">
        <v>501</v>
      </c>
      <c r="C539" s="76" t="s">
        <v>542</v>
      </c>
      <c r="D539" s="5">
        <v>512.79999999999995</v>
      </c>
      <c r="E539" s="5">
        <v>411.73</v>
      </c>
      <c r="F539" s="13">
        <v>585.07000000000005</v>
      </c>
      <c r="G539" s="10">
        <f t="shared" si="157"/>
        <v>0.8</v>
      </c>
      <c r="H539" s="59">
        <f t="shared" si="158"/>
        <v>-0.19999999999999996</v>
      </c>
      <c r="I539" s="3">
        <f t="shared" si="155"/>
        <v>259</v>
      </c>
      <c r="J539" s="59">
        <f t="shared" si="159"/>
        <v>-2.04</v>
      </c>
      <c r="K539" s="83">
        <v>3717.2</v>
      </c>
      <c r="L539" s="120">
        <f t="shared" si="160"/>
        <v>9</v>
      </c>
      <c r="M539" s="59">
        <f t="shared" si="161"/>
        <v>0.19</v>
      </c>
      <c r="N539" s="128">
        <v>6</v>
      </c>
      <c r="O539" s="60">
        <f t="shared" si="162"/>
        <v>69</v>
      </c>
      <c r="P539" s="59">
        <f t="shared" si="163"/>
        <v>-0.25</v>
      </c>
      <c r="Q539" s="65">
        <f t="shared" si="156"/>
        <v>-2.2400000000000002</v>
      </c>
      <c r="R539" s="65">
        <f t="shared" si="164"/>
        <v>-0.06</v>
      </c>
      <c r="S539" s="26">
        <f t="shared" si="165"/>
        <v>2</v>
      </c>
      <c r="T539" s="26">
        <f t="shared" si="170"/>
        <v>20</v>
      </c>
      <c r="U539" s="23">
        <f t="shared" si="166"/>
        <v>0</v>
      </c>
      <c r="V539" s="19">
        <f t="shared" si="167"/>
        <v>0</v>
      </c>
      <c r="W539" s="23" t="str">
        <f t="shared" si="168"/>
        <v>ВВ</v>
      </c>
      <c r="X539" s="17">
        <f t="shared" si="169"/>
        <v>0</v>
      </c>
      <c r="Y539" s="1"/>
    </row>
    <row r="540" spans="2:26" ht="15" outlineLevel="2" x14ac:dyDescent="0.25">
      <c r="B540" s="2">
        <v>502</v>
      </c>
      <c r="C540" s="76" t="s">
        <v>543</v>
      </c>
      <c r="D540" s="5">
        <v>292.36</v>
      </c>
      <c r="E540" s="5">
        <v>202.46</v>
      </c>
      <c r="F540" s="13">
        <v>304.89999999999998</v>
      </c>
      <c r="G540" s="10">
        <f t="shared" si="157"/>
        <v>0.69</v>
      </c>
      <c r="H540" s="59">
        <f t="shared" si="158"/>
        <v>-0.31000000000000005</v>
      </c>
      <c r="I540" s="3">
        <f t="shared" si="155"/>
        <v>275</v>
      </c>
      <c r="J540" s="59">
        <f t="shared" si="159"/>
        <v>-2.23</v>
      </c>
      <c r="K540" s="83">
        <v>2095.4</v>
      </c>
      <c r="L540" s="120">
        <f t="shared" si="160"/>
        <v>10.3</v>
      </c>
      <c r="M540" s="59">
        <f t="shared" si="161"/>
        <v>7.0000000000000007E-2</v>
      </c>
      <c r="N540" s="128">
        <v>2</v>
      </c>
      <c r="O540" s="60">
        <f t="shared" si="162"/>
        <v>101</v>
      </c>
      <c r="P540" s="59">
        <f t="shared" si="163"/>
        <v>0.1</v>
      </c>
      <c r="Q540" s="65">
        <f t="shared" si="156"/>
        <v>-2.54</v>
      </c>
      <c r="R540" s="65">
        <f t="shared" si="164"/>
        <v>0.17</v>
      </c>
      <c r="S540" s="26">
        <f t="shared" si="165"/>
        <v>2</v>
      </c>
      <c r="T540" s="26">
        <f t="shared" si="170"/>
        <v>10</v>
      </c>
      <c r="U540" s="23">
        <f t="shared" si="166"/>
        <v>0</v>
      </c>
      <c r="V540" s="19">
        <f t="shared" si="167"/>
        <v>0</v>
      </c>
      <c r="W540" s="23">
        <f t="shared" si="168"/>
        <v>0</v>
      </c>
      <c r="X540" s="17" t="str">
        <f t="shared" si="169"/>
        <v>ВА</v>
      </c>
      <c r="Y540" s="1"/>
      <c r="Z540" s="181"/>
    </row>
    <row r="541" spans="2:26" ht="15" outlineLevel="2" x14ac:dyDescent="0.25">
      <c r="B541" s="2">
        <v>503</v>
      </c>
      <c r="C541" s="76" t="s">
        <v>544</v>
      </c>
      <c r="D541" s="5">
        <v>168.92</v>
      </c>
      <c r="E541" s="5">
        <v>110.39</v>
      </c>
      <c r="F541" s="13">
        <v>254.52</v>
      </c>
      <c r="G541" s="10">
        <f t="shared" si="157"/>
        <v>0.65</v>
      </c>
      <c r="H541" s="59">
        <f t="shared" si="158"/>
        <v>-0.35</v>
      </c>
      <c r="I541" s="3">
        <f t="shared" si="155"/>
        <v>421</v>
      </c>
      <c r="J541" s="59">
        <f t="shared" si="159"/>
        <v>-3.95</v>
      </c>
      <c r="K541" s="83">
        <v>1692.3</v>
      </c>
      <c r="L541" s="120">
        <f t="shared" si="160"/>
        <v>15.3</v>
      </c>
      <c r="M541" s="59">
        <f t="shared" si="161"/>
        <v>-0.38</v>
      </c>
      <c r="N541" s="128">
        <v>2</v>
      </c>
      <c r="O541" s="60">
        <f t="shared" si="162"/>
        <v>55</v>
      </c>
      <c r="P541" s="59">
        <f t="shared" si="163"/>
        <v>-0.4</v>
      </c>
      <c r="Q541" s="65">
        <f t="shared" si="156"/>
        <v>-4.3</v>
      </c>
      <c r="R541" s="65">
        <f t="shared" si="164"/>
        <v>-0.78</v>
      </c>
      <c r="S541" s="26">
        <f t="shared" si="165"/>
        <v>2</v>
      </c>
      <c r="T541" s="26">
        <f t="shared" si="170"/>
        <v>20</v>
      </c>
      <c r="U541" s="23">
        <f t="shared" si="166"/>
        <v>0</v>
      </c>
      <c r="V541" s="19">
        <f t="shared" si="167"/>
        <v>0</v>
      </c>
      <c r="W541" s="23" t="str">
        <f t="shared" si="168"/>
        <v>ВВ</v>
      </c>
      <c r="X541" s="17">
        <f t="shared" si="169"/>
        <v>0</v>
      </c>
      <c r="Y541" s="1"/>
      <c r="Z541" s="181"/>
    </row>
    <row r="542" spans="2:26" ht="15" outlineLevel="2" x14ac:dyDescent="0.25">
      <c r="B542" s="2">
        <v>504</v>
      </c>
      <c r="C542" s="76" t="s">
        <v>545</v>
      </c>
      <c r="D542" s="5">
        <v>152.96</v>
      </c>
      <c r="E542" s="5">
        <v>134.19999999999999</v>
      </c>
      <c r="F542" s="13">
        <v>102.76</v>
      </c>
      <c r="G542" s="10">
        <f t="shared" si="157"/>
        <v>0.88</v>
      </c>
      <c r="H542" s="59">
        <f t="shared" si="158"/>
        <v>-0.12</v>
      </c>
      <c r="I542" s="3">
        <f t="shared" si="155"/>
        <v>140</v>
      </c>
      <c r="J542" s="59">
        <f t="shared" si="159"/>
        <v>-0.65</v>
      </c>
      <c r="K542" s="83">
        <v>1862.7</v>
      </c>
      <c r="L542" s="120">
        <f t="shared" si="160"/>
        <v>13.9</v>
      </c>
      <c r="M542" s="59">
        <f t="shared" si="161"/>
        <v>-0.25</v>
      </c>
      <c r="N542" s="128">
        <v>2</v>
      </c>
      <c r="O542" s="60">
        <f t="shared" si="162"/>
        <v>67</v>
      </c>
      <c r="P542" s="59">
        <f t="shared" si="163"/>
        <v>-0.27</v>
      </c>
      <c r="Q542" s="65">
        <f t="shared" si="156"/>
        <v>-0.77</v>
      </c>
      <c r="R542" s="65">
        <f t="shared" si="164"/>
        <v>-0.52</v>
      </c>
      <c r="S542" s="26">
        <f t="shared" si="165"/>
        <v>2</v>
      </c>
      <c r="T542" s="26">
        <f t="shared" si="170"/>
        <v>20</v>
      </c>
      <c r="U542" s="23">
        <f t="shared" si="166"/>
        <v>0</v>
      </c>
      <c r="V542" s="19">
        <f t="shared" si="167"/>
        <v>0</v>
      </c>
      <c r="W542" s="23" t="str">
        <f t="shared" si="168"/>
        <v>ВВ</v>
      </c>
      <c r="X542" s="17">
        <f t="shared" si="169"/>
        <v>0</v>
      </c>
      <c r="Y542" s="1"/>
    </row>
    <row r="543" spans="2:26" ht="15" outlineLevel="2" x14ac:dyDescent="0.25">
      <c r="B543" s="2">
        <v>505</v>
      </c>
      <c r="C543" s="76" t="s">
        <v>546</v>
      </c>
      <c r="D543" s="5">
        <v>270.97000000000003</v>
      </c>
      <c r="E543" s="5">
        <v>222.92</v>
      </c>
      <c r="F543" s="13">
        <v>152.05000000000001</v>
      </c>
      <c r="G543" s="10">
        <f t="shared" si="157"/>
        <v>0.82</v>
      </c>
      <c r="H543" s="59">
        <f t="shared" si="158"/>
        <v>-0.18000000000000005</v>
      </c>
      <c r="I543" s="3">
        <f t="shared" si="155"/>
        <v>124</v>
      </c>
      <c r="J543" s="59">
        <f t="shared" si="159"/>
        <v>-0.46</v>
      </c>
      <c r="K543" s="83">
        <v>3009.8</v>
      </c>
      <c r="L543" s="120">
        <f t="shared" si="160"/>
        <v>13.5</v>
      </c>
      <c r="M543" s="59">
        <f t="shared" si="161"/>
        <v>-0.22</v>
      </c>
      <c r="N543" s="128">
        <v>3</v>
      </c>
      <c r="O543" s="60">
        <f t="shared" si="162"/>
        <v>74</v>
      </c>
      <c r="P543" s="59">
        <f t="shared" si="163"/>
        <v>-0.19</v>
      </c>
      <c r="Q543" s="65">
        <f t="shared" si="156"/>
        <v>-0.64000000000000012</v>
      </c>
      <c r="R543" s="65">
        <f t="shared" si="164"/>
        <v>-0.41000000000000003</v>
      </c>
      <c r="S543" s="26">
        <f t="shared" si="165"/>
        <v>2</v>
      </c>
      <c r="T543" s="26">
        <f t="shared" si="170"/>
        <v>20</v>
      </c>
      <c r="U543" s="23">
        <f t="shared" si="166"/>
        <v>0</v>
      </c>
      <c r="V543" s="19">
        <f t="shared" si="167"/>
        <v>0</v>
      </c>
      <c r="W543" s="23" t="str">
        <f t="shared" si="168"/>
        <v>ВВ</v>
      </c>
      <c r="X543" s="17">
        <f t="shared" si="169"/>
        <v>0</v>
      </c>
      <c r="Y543" s="1"/>
    </row>
    <row r="544" spans="2:26" ht="15" outlineLevel="2" x14ac:dyDescent="0.25">
      <c r="B544" s="2">
        <v>506</v>
      </c>
      <c r="C544" s="76" t="s">
        <v>547</v>
      </c>
      <c r="D544" s="5">
        <v>254.18</v>
      </c>
      <c r="E544" s="5">
        <v>226.01</v>
      </c>
      <c r="F544" s="13">
        <v>131.16999999999999</v>
      </c>
      <c r="G544" s="10">
        <f t="shared" si="157"/>
        <v>0.89</v>
      </c>
      <c r="H544" s="59">
        <f t="shared" si="158"/>
        <v>-0.10999999999999999</v>
      </c>
      <c r="I544" s="3">
        <f t="shared" si="155"/>
        <v>106</v>
      </c>
      <c r="J544" s="59">
        <f t="shared" si="159"/>
        <v>-0.25</v>
      </c>
      <c r="K544" s="83">
        <v>2288.1999999999998</v>
      </c>
      <c r="L544" s="120">
        <f t="shared" si="160"/>
        <v>10.1</v>
      </c>
      <c r="M544" s="59">
        <f t="shared" si="161"/>
        <v>0.09</v>
      </c>
      <c r="N544" s="128">
        <v>3</v>
      </c>
      <c r="O544" s="60">
        <f t="shared" si="162"/>
        <v>75</v>
      </c>
      <c r="P544" s="59">
        <f t="shared" si="163"/>
        <v>-0.18</v>
      </c>
      <c r="Q544" s="65">
        <f t="shared" si="156"/>
        <v>-0.36</v>
      </c>
      <c r="R544" s="65">
        <f t="shared" si="164"/>
        <v>-0.09</v>
      </c>
      <c r="S544" s="26">
        <f t="shared" si="165"/>
        <v>2</v>
      </c>
      <c r="T544" s="26">
        <f t="shared" si="170"/>
        <v>20</v>
      </c>
      <c r="U544" s="23">
        <f t="shared" si="166"/>
        <v>0</v>
      </c>
      <c r="V544" s="19">
        <f t="shared" si="167"/>
        <v>0</v>
      </c>
      <c r="W544" s="23" t="str">
        <f t="shared" si="168"/>
        <v>ВВ</v>
      </c>
      <c r="X544" s="17">
        <f t="shared" si="169"/>
        <v>0</v>
      </c>
      <c r="Y544" s="1"/>
    </row>
    <row r="545" spans="2:25" ht="15" outlineLevel="2" x14ac:dyDescent="0.25">
      <c r="B545" s="2">
        <v>507</v>
      </c>
      <c r="C545" s="76" t="s">
        <v>548</v>
      </c>
      <c r="D545" s="5">
        <v>252.6</v>
      </c>
      <c r="E545" s="5">
        <v>211.27</v>
      </c>
      <c r="F545" s="13">
        <v>233.33</v>
      </c>
      <c r="G545" s="10">
        <f t="shared" si="157"/>
        <v>0.84</v>
      </c>
      <c r="H545" s="59">
        <f t="shared" si="158"/>
        <v>-0.16000000000000003</v>
      </c>
      <c r="I545" s="3">
        <f t="shared" si="155"/>
        <v>202</v>
      </c>
      <c r="J545" s="59">
        <f t="shared" si="159"/>
        <v>-1.37</v>
      </c>
      <c r="K545" s="83">
        <v>1788.9</v>
      </c>
      <c r="L545" s="120">
        <f t="shared" si="160"/>
        <v>8.5</v>
      </c>
      <c r="M545" s="59">
        <f t="shared" si="161"/>
        <v>0.23</v>
      </c>
      <c r="N545" s="128">
        <v>1.9</v>
      </c>
      <c r="O545" s="60">
        <f t="shared" si="162"/>
        <v>111</v>
      </c>
      <c r="P545" s="59">
        <f t="shared" si="163"/>
        <v>0.21</v>
      </c>
      <c r="Q545" s="65">
        <f t="shared" si="156"/>
        <v>-1.5300000000000002</v>
      </c>
      <c r="R545" s="65">
        <f t="shared" si="164"/>
        <v>0.44</v>
      </c>
      <c r="S545" s="26">
        <f t="shared" si="165"/>
        <v>2</v>
      </c>
      <c r="T545" s="26">
        <f t="shared" si="170"/>
        <v>10</v>
      </c>
      <c r="U545" s="23">
        <f t="shared" si="166"/>
        <v>0</v>
      </c>
      <c r="V545" s="19">
        <f t="shared" si="167"/>
        <v>0</v>
      </c>
      <c r="W545" s="23">
        <f t="shared" si="168"/>
        <v>0</v>
      </c>
      <c r="X545" s="17" t="str">
        <f t="shared" si="169"/>
        <v>ВА</v>
      </c>
      <c r="Y545" s="1"/>
    </row>
    <row r="546" spans="2:25" ht="15" outlineLevel="2" x14ac:dyDescent="0.25">
      <c r="B546" s="2">
        <v>508</v>
      </c>
      <c r="C546" s="76" t="s">
        <v>549</v>
      </c>
      <c r="D546" s="5">
        <v>528.17999999999995</v>
      </c>
      <c r="E546" s="5">
        <v>506.58</v>
      </c>
      <c r="F546" s="13">
        <v>139.61000000000001</v>
      </c>
      <c r="G546" s="10">
        <f t="shared" si="157"/>
        <v>0.96</v>
      </c>
      <c r="H546" s="59">
        <f t="shared" si="158"/>
        <v>-4.0000000000000036E-2</v>
      </c>
      <c r="I546" s="3">
        <f t="shared" si="155"/>
        <v>50</v>
      </c>
      <c r="J546" s="59">
        <f t="shared" si="159"/>
        <v>0.41</v>
      </c>
      <c r="K546" s="83">
        <v>2278.3000000000002</v>
      </c>
      <c r="L546" s="120">
        <f t="shared" si="160"/>
        <v>4.5</v>
      </c>
      <c r="M546" s="59">
        <f t="shared" si="161"/>
        <v>0.59</v>
      </c>
      <c r="N546" s="128">
        <v>2</v>
      </c>
      <c r="O546" s="60">
        <f t="shared" si="162"/>
        <v>253</v>
      </c>
      <c r="P546" s="59">
        <f t="shared" si="163"/>
        <v>1.77</v>
      </c>
      <c r="Q546" s="65">
        <f t="shared" si="156"/>
        <v>0.36999999999999994</v>
      </c>
      <c r="R546" s="65">
        <f t="shared" si="164"/>
        <v>2.36</v>
      </c>
      <c r="S546" s="26">
        <f t="shared" si="165"/>
        <v>1</v>
      </c>
      <c r="T546" s="26">
        <f t="shared" si="170"/>
        <v>10</v>
      </c>
      <c r="U546" s="23">
        <f t="shared" si="166"/>
        <v>0</v>
      </c>
      <c r="V546" s="19" t="str">
        <f t="shared" si="167"/>
        <v>АА</v>
      </c>
      <c r="W546" s="23">
        <f t="shared" si="168"/>
        <v>0</v>
      </c>
      <c r="X546" s="17">
        <f t="shared" si="169"/>
        <v>0</v>
      </c>
      <c r="Y546" s="1"/>
    </row>
    <row r="547" spans="2:25" ht="15" outlineLevel="2" x14ac:dyDescent="0.25">
      <c r="B547" s="2">
        <v>509</v>
      </c>
      <c r="C547" s="76" t="s">
        <v>550</v>
      </c>
      <c r="D547" s="5">
        <v>351.51</v>
      </c>
      <c r="E547" s="5">
        <v>301.07</v>
      </c>
      <c r="F547" s="13">
        <v>165.44</v>
      </c>
      <c r="G547" s="10">
        <f t="shared" si="157"/>
        <v>0.86</v>
      </c>
      <c r="H547" s="59">
        <f t="shared" si="158"/>
        <v>-0.14000000000000001</v>
      </c>
      <c r="I547" s="3">
        <f t="shared" si="155"/>
        <v>100</v>
      </c>
      <c r="J547" s="59">
        <f t="shared" si="159"/>
        <v>-0.18</v>
      </c>
      <c r="K547" s="83">
        <v>3822.2</v>
      </c>
      <c r="L547" s="120">
        <f t="shared" si="160"/>
        <v>12.7</v>
      </c>
      <c r="M547" s="59">
        <f t="shared" si="161"/>
        <v>-0.14000000000000001</v>
      </c>
      <c r="N547" s="128">
        <v>6.4</v>
      </c>
      <c r="O547" s="60">
        <f t="shared" si="162"/>
        <v>47</v>
      </c>
      <c r="P547" s="59">
        <f t="shared" si="163"/>
        <v>-0.49</v>
      </c>
      <c r="Q547" s="65">
        <f t="shared" si="156"/>
        <v>-0.32</v>
      </c>
      <c r="R547" s="65">
        <f t="shared" si="164"/>
        <v>-0.63</v>
      </c>
      <c r="S547" s="26">
        <f t="shared" si="165"/>
        <v>2</v>
      </c>
      <c r="T547" s="26">
        <f t="shared" si="170"/>
        <v>20</v>
      </c>
      <c r="U547" s="23">
        <f t="shared" si="166"/>
        <v>0</v>
      </c>
      <c r="V547" s="19">
        <f t="shared" si="167"/>
        <v>0</v>
      </c>
      <c r="W547" s="23" t="str">
        <f t="shared" si="168"/>
        <v>ВВ</v>
      </c>
      <c r="X547" s="17">
        <f t="shared" si="169"/>
        <v>0</v>
      </c>
      <c r="Y547" s="1"/>
    </row>
    <row r="548" spans="2:25" ht="15" outlineLevel="2" x14ac:dyDescent="0.25">
      <c r="B548" s="2">
        <v>510</v>
      </c>
      <c r="C548" s="76" t="s">
        <v>551</v>
      </c>
      <c r="D548" s="5">
        <v>1104.74</v>
      </c>
      <c r="E548" s="5">
        <v>971.8</v>
      </c>
      <c r="F548" s="13">
        <v>712.94</v>
      </c>
      <c r="G548" s="10">
        <f t="shared" si="157"/>
        <v>0.88</v>
      </c>
      <c r="H548" s="59">
        <f t="shared" si="158"/>
        <v>-0.12</v>
      </c>
      <c r="I548" s="3">
        <f t="shared" si="155"/>
        <v>134</v>
      </c>
      <c r="J548" s="59">
        <f t="shared" si="159"/>
        <v>-0.56999999999999995</v>
      </c>
      <c r="K548" s="83">
        <v>8572.2000000000007</v>
      </c>
      <c r="L548" s="120">
        <f t="shared" si="160"/>
        <v>8.8000000000000007</v>
      </c>
      <c r="M548" s="59">
        <f t="shared" si="161"/>
        <v>0.21</v>
      </c>
      <c r="N548" s="128">
        <v>11.7</v>
      </c>
      <c r="O548" s="60">
        <f t="shared" si="162"/>
        <v>83</v>
      </c>
      <c r="P548" s="59">
        <f t="shared" si="163"/>
        <v>-0.09</v>
      </c>
      <c r="Q548" s="65">
        <f t="shared" si="156"/>
        <v>-0.69</v>
      </c>
      <c r="R548" s="65">
        <f t="shared" si="164"/>
        <v>0.12</v>
      </c>
      <c r="S548" s="26">
        <f t="shared" si="165"/>
        <v>2</v>
      </c>
      <c r="T548" s="26">
        <f t="shared" si="170"/>
        <v>10</v>
      </c>
      <c r="U548" s="23">
        <f t="shared" si="166"/>
        <v>0</v>
      </c>
      <c r="V548" s="19">
        <f t="shared" si="167"/>
        <v>0</v>
      </c>
      <c r="W548" s="23">
        <f t="shared" si="168"/>
        <v>0</v>
      </c>
      <c r="X548" s="17" t="str">
        <f t="shared" si="169"/>
        <v>ВА</v>
      </c>
      <c r="Y548" s="1"/>
    </row>
    <row r="549" spans="2:25" ht="15" outlineLevel="2" x14ac:dyDescent="0.25">
      <c r="B549" s="2">
        <v>511</v>
      </c>
      <c r="C549" s="76" t="s">
        <v>552</v>
      </c>
      <c r="D549" s="5">
        <v>350.91</v>
      </c>
      <c r="E549" s="5">
        <v>330.81</v>
      </c>
      <c r="F549" s="13">
        <v>227.1</v>
      </c>
      <c r="G549" s="10">
        <f t="shared" si="157"/>
        <v>0.94</v>
      </c>
      <c r="H549" s="59">
        <f t="shared" si="158"/>
        <v>-6.0000000000000053E-2</v>
      </c>
      <c r="I549" s="3">
        <f t="shared" si="155"/>
        <v>125</v>
      </c>
      <c r="J549" s="59">
        <f t="shared" si="159"/>
        <v>-0.47</v>
      </c>
      <c r="K549" s="83">
        <v>2544.3000000000002</v>
      </c>
      <c r="L549" s="120">
        <f t="shared" si="160"/>
        <v>7.7</v>
      </c>
      <c r="M549" s="59">
        <f t="shared" si="161"/>
        <v>0.31</v>
      </c>
      <c r="N549" s="128">
        <v>2.8</v>
      </c>
      <c r="O549" s="60">
        <f t="shared" si="162"/>
        <v>118</v>
      </c>
      <c r="P549" s="59">
        <f t="shared" si="163"/>
        <v>0.28999999999999998</v>
      </c>
      <c r="Q549" s="65">
        <f t="shared" si="156"/>
        <v>-0.53</v>
      </c>
      <c r="R549" s="65">
        <f t="shared" si="164"/>
        <v>0.6</v>
      </c>
      <c r="S549" s="26">
        <f t="shared" si="165"/>
        <v>2</v>
      </c>
      <c r="T549" s="26">
        <f t="shared" si="170"/>
        <v>10</v>
      </c>
      <c r="U549" s="23">
        <f t="shared" si="166"/>
        <v>0</v>
      </c>
      <c r="V549" s="19">
        <f t="shared" si="167"/>
        <v>0</v>
      </c>
      <c r="W549" s="23">
        <f t="shared" si="168"/>
        <v>0</v>
      </c>
      <c r="X549" s="17" t="str">
        <f t="shared" si="169"/>
        <v>ВА</v>
      </c>
      <c r="Y549" s="1"/>
    </row>
    <row r="550" spans="2:25" ht="15" outlineLevel="2" x14ac:dyDescent="0.25">
      <c r="B550" s="2">
        <v>512</v>
      </c>
      <c r="C550" s="76" t="s">
        <v>553</v>
      </c>
      <c r="D550" s="5">
        <v>217.81</v>
      </c>
      <c r="E550" s="5">
        <v>143.4</v>
      </c>
      <c r="F550" s="13">
        <v>219.41</v>
      </c>
      <c r="G550" s="10">
        <f t="shared" si="157"/>
        <v>0.66</v>
      </c>
      <c r="H550" s="59">
        <f t="shared" si="158"/>
        <v>-0.33999999999999997</v>
      </c>
      <c r="I550" s="3">
        <f t="shared" si="155"/>
        <v>279</v>
      </c>
      <c r="J550" s="59">
        <f t="shared" si="159"/>
        <v>-2.2799999999999998</v>
      </c>
      <c r="K550" s="83">
        <v>2199.4</v>
      </c>
      <c r="L550" s="120">
        <f t="shared" si="160"/>
        <v>15.3</v>
      </c>
      <c r="M550" s="59">
        <f t="shared" si="161"/>
        <v>-0.38</v>
      </c>
      <c r="N550" s="128">
        <v>2.5</v>
      </c>
      <c r="O550" s="60">
        <f t="shared" si="162"/>
        <v>57</v>
      </c>
      <c r="P550" s="59">
        <f t="shared" si="163"/>
        <v>-0.38</v>
      </c>
      <c r="Q550" s="65">
        <f t="shared" si="156"/>
        <v>-2.6199999999999997</v>
      </c>
      <c r="R550" s="65">
        <f t="shared" si="164"/>
        <v>-0.76</v>
      </c>
      <c r="S550" s="26">
        <f t="shared" si="165"/>
        <v>2</v>
      </c>
      <c r="T550" s="26">
        <f t="shared" si="170"/>
        <v>20</v>
      </c>
      <c r="U550" s="23">
        <f t="shared" si="166"/>
        <v>0</v>
      </c>
      <c r="V550" s="19">
        <f t="shared" si="167"/>
        <v>0</v>
      </c>
      <c r="W550" s="23" t="str">
        <f t="shared" si="168"/>
        <v>ВВ</v>
      </c>
      <c r="X550" s="17">
        <f t="shared" si="169"/>
        <v>0</v>
      </c>
      <c r="Y550" s="1"/>
    </row>
    <row r="551" spans="2:25" ht="15" outlineLevel="2" x14ac:dyDescent="0.25">
      <c r="B551" s="2">
        <v>513</v>
      </c>
      <c r="C551" s="76" t="s">
        <v>554</v>
      </c>
      <c r="D551" s="5">
        <v>169.76</v>
      </c>
      <c r="E551" s="5">
        <v>203.51</v>
      </c>
      <c r="F551" s="13">
        <v>117.25</v>
      </c>
      <c r="G551" s="10">
        <f t="shared" si="157"/>
        <v>1.2</v>
      </c>
      <c r="H551" s="59">
        <f t="shared" si="158"/>
        <v>0.19999999999999996</v>
      </c>
      <c r="I551" s="3">
        <f t="shared" ref="I551:I614" si="171">ROUND(F551/E551*182.5,0)</f>
        <v>105</v>
      </c>
      <c r="J551" s="59">
        <f t="shared" si="159"/>
        <v>-0.23</v>
      </c>
      <c r="K551" s="83">
        <v>2419.6</v>
      </c>
      <c r="L551" s="120">
        <f t="shared" si="160"/>
        <v>11.9</v>
      </c>
      <c r="M551" s="59">
        <f t="shared" si="161"/>
        <v>-7.0000000000000007E-2</v>
      </c>
      <c r="N551" s="128">
        <v>3.7</v>
      </c>
      <c r="O551" s="60">
        <f t="shared" si="162"/>
        <v>55</v>
      </c>
      <c r="P551" s="59">
        <f t="shared" si="163"/>
        <v>-0.4</v>
      </c>
      <c r="Q551" s="65">
        <f t="shared" ref="Q551:Q599" si="172">H551+J551</f>
        <v>-3.0000000000000054E-2</v>
      </c>
      <c r="R551" s="65">
        <f t="shared" si="164"/>
        <v>-0.47000000000000003</v>
      </c>
      <c r="S551" s="26">
        <f t="shared" si="165"/>
        <v>2</v>
      </c>
      <c r="T551" s="26">
        <f t="shared" si="170"/>
        <v>20</v>
      </c>
      <c r="U551" s="23">
        <f t="shared" si="166"/>
        <v>0</v>
      </c>
      <c r="V551" s="19">
        <f t="shared" si="167"/>
        <v>0</v>
      </c>
      <c r="W551" s="23" t="str">
        <f t="shared" si="168"/>
        <v>ВВ</v>
      </c>
      <c r="X551" s="17">
        <f t="shared" si="169"/>
        <v>0</v>
      </c>
      <c r="Y551" s="1"/>
    </row>
    <row r="552" spans="2:25" ht="15" outlineLevel="2" x14ac:dyDescent="0.25">
      <c r="B552" s="2">
        <v>514</v>
      </c>
      <c r="C552" s="76" t="s">
        <v>555</v>
      </c>
      <c r="D552" s="5">
        <v>134.97999999999999</v>
      </c>
      <c r="E552" s="5">
        <v>105.19</v>
      </c>
      <c r="F552" s="13">
        <v>106.79</v>
      </c>
      <c r="G552" s="10">
        <f t="shared" ref="G552:G614" si="173">IF(E552&gt;0,ROUND((E552/D552),2),0)</f>
        <v>0.78</v>
      </c>
      <c r="H552" s="59">
        <f t="shared" ref="H552:H614" si="174">G552-$G$38</f>
        <v>-0.21999999999999997</v>
      </c>
      <c r="I552" s="3">
        <f t="shared" si="171"/>
        <v>185</v>
      </c>
      <c r="J552" s="59">
        <f t="shared" ref="J552:J614" si="175">-(ROUND(I552/$I$38-100%,2))</f>
        <v>-1.17</v>
      </c>
      <c r="K552" s="83">
        <v>1864.6</v>
      </c>
      <c r="L552" s="120">
        <f t="shared" ref="L552:L614" si="176">ROUND(K552/E552,1)</f>
        <v>17.7</v>
      </c>
      <c r="M552" s="59">
        <f t="shared" ref="M552:M614" si="177">-ROUND(L552/$L$38-100%,2)</f>
        <v>-0.59</v>
      </c>
      <c r="N552" s="128">
        <v>2</v>
      </c>
      <c r="O552" s="60">
        <f t="shared" ref="O552:O614" si="178">ROUND((E552/N552),0)</f>
        <v>53</v>
      </c>
      <c r="P552" s="59">
        <f t="shared" ref="P552:P614" si="179">ROUND(O552/$O$38-100%,2)</f>
        <v>-0.42</v>
      </c>
      <c r="Q552" s="65">
        <f t="shared" si="172"/>
        <v>-1.39</v>
      </c>
      <c r="R552" s="65">
        <f t="shared" si="164"/>
        <v>-1.01</v>
      </c>
      <c r="S552" s="26">
        <f t="shared" si="165"/>
        <v>2</v>
      </c>
      <c r="T552" s="26">
        <f t="shared" si="170"/>
        <v>20</v>
      </c>
      <c r="U552" s="23">
        <f t="shared" si="166"/>
        <v>0</v>
      </c>
      <c r="V552" s="19">
        <f t="shared" si="167"/>
        <v>0</v>
      </c>
      <c r="W552" s="23" t="str">
        <f t="shared" si="168"/>
        <v>ВВ</v>
      </c>
      <c r="X552" s="17">
        <f t="shared" si="169"/>
        <v>0</v>
      </c>
      <c r="Y552" s="1"/>
    </row>
    <row r="553" spans="2:25" ht="15" outlineLevel="2" x14ac:dyDescent="0.25">
      <c r="B553" s="2">
        <v>515</v>
      </c>
      <c r="C553" s="76" t="s">
        <v>556</v>
      </c>
      <c r="D553" s="5">
        <v>226.06</v>
      </c>
      <c r="E553" s="5">
        <v>238.75</v>
      </c>
      <c r="F553" s="13">
        <v>161.31</v>
      </c>
      <c r="G553" s="10">
        <f t="shared" si="173"/>
        <v>1.06</v>
      </c>
      <c r="H553" s="59">
        <f t="shared" si="174"/>
        <v>6.0000000000000053E-2</v>
      </c>
      <c r="I553" s="3">
        <f t="shared" si="171"/>
        <v>123</v>
      </c>
      <c r="J553" s="59">
        <f t="shared" si="175"/>
        <v>-0.45</v>
      </c>
      <c r="K553" s="83">
        <v>2275.5</v>
      </c>
      <c r="L553" s="120">
        <f t="shared" si="176"/>
        <v>9.5</v>
      </c>
      <c r="M553" s="59">
        <f t="shared" si="177"/>
        <v>0.14000000000000001</v>
      </c>
      <c r="N553" s="128">
        <v>3</v>
      </c>
      <c r="O553" s="60">
        <f t="shared" si="178"/>
        <v>80</v>
      </c>
      <c r="P553" s="59">
        <f t="shared" si="179"/>
        <v>-0.13</v>
      </c>
      <c r="Q553" s="65">
        <f t="shared" si="172"/>
        <v>-0.38999999999999996</v>
      </c>
      <c r="R553" s="65">
        <f t="shared" si="164"/>
        <v>1.0000000000000009E-2</v>
      </c>
      <c r="S553" s="26">
        <f t="shared" si="165"/>
        <v>2</v>
      </c>
      <c r="T553" s="26">
        <f t="shared" si="170"/>
        <v>10</v>
      </c>
      <c r="U553" s="23">
        <f t="shared" si="166"/>
        <v>0</v>
      </c>
      <c r="V553" s="19">
        <f t="shared" si="167"/>
        <v>0</v>
      </c>
      <c r="W553" s="23">
        <f t="shared" si="168"/>
        <v>0</v>
      </c>
      <c r="X553" s="17" t="str">
        <f t="shared" si="169"/>
        <v>ВА</v>
      </c>
      <c r="Y553" s="1"/>
    </row>
    <row r="554" spans="2:25" ht="15" outlineLevel="2" x14ac:dyDescent="0.25">
      <c r="B554" s="2">
        <v>516</v>
      </c>
      <c r="C554" s="76" t="s">
        <v>557</v>
      </c>
      <c r="D554" s="5">
        <v>464.97</v>
      </c>
      <c r="E554" s="5">
        <v>364.41</v>
      </c>
      <c r="F554" s="13">
        <v>243.56</v>
      </c>
      <c r="G554" s="10">
        <f t="shared" si="173"/>
        <v>0.78</v>
      </c>
      <c r="H554" s="59">
        <f t="shared" si="174"/>
        <v>-0.21999999999999997</v>
      </c>
      <c r="I554" s="3">
        <f t="shared" si="171"/>
        <v>122</v>
      </c>
      <c r="J554" s="59">
        <f t="shared" si="175"/>
        <v>-0.43</v>
      </c>
      <c r="K554" s="83">
        <v>3684.1</v>
      </c>
      <c r="L554" s="120">
        <f t="shared" si="176"/>
        <v>10.1</v>
      </c>
      <c r="M554" s="59">
        <f t="shared" si="177"/>
        <v>0.09</v>
      </c>
      <c r="N554" s="128">
        <v>3.9</v>
      </c>
      <c r="O554" s="60">
        <f t="shared" si="178"/>
        <v>93</v>
      </c>
      <c r="P554" s="59">
        <f t="shared" si="179"/>
        <v>0.02</v>
      </c>
      <c r="Q554" s="65">
        <f t="shared" si="172"/>
        <v>-0.64999999999999991</v>
      </c>
      <c r="R554" s="65">
        <f t="shared" ref="R554:R616" si="180">M554+P554</f>
        <v>0.11</v>
      </c>
      <c r="S554" s="26">
        <f t="shared" si="165"/>
        <v>2</v>
      </c>
      <c r="T554" s="26">
        <f t="shared" si="170"/>
        <v>10</v>
      </c>
      <c r="U554" s="23">
        <f t="shared" si="166"/>
        <v>0</v>
      </c>
      <c r="V554" s="19">
        <f t="shared" si="167"/>
        <v>0</v>
      </c>
      <c r="W554" s="23">
        <f t="shared" si="168"/>
        <v>0</v>
      </c>
      <c r="X554" s="17" t="str">
        <f t="shared" si="169"/>
        <v>ВА</v>
      </c>
      <c r="Y554" s="1"/>
    </row>
    <row r="555" spans="2:25" ht="15" outlineLevel="2" x14ac:dyDescent="0.25">
      <c r="B555" s="2">
        <v>517</v>
      </c>
      <c r="C555" s="76" t="s">
        <v>558</v>
      </c>
      <c r="D555" s="5">
        <v>644.41</v>
      </c>
      <c r="E555" s="5">
        <v>588.80999999999995</v>
      </c>
      <c r="F555" s="13">
        <v>0</v>
      </c>
      <c r="G555" s="10">
        <f t="shared" si="173"/>
        <v>0.91</v>
      </c>
      <c r="H555" s="59">
        <f t="shared" si="174"/>
        <v>-8.9999999999999969E-2</v>
      </c>
      <c r="I555" s="3">
        <f t="shared" si="171"/>
        <v>0</v>
      </c>
      <c r="J555" s="59">
        <f t="shared" si="175"/>
        <v>1</v>
      </c>
      <c r="K555" s="83">
        <v>3955.2</v>
      </c>
      <c r="L555" s="120">
        <f t="shared" si="176"/>
        <v>6.7</v>
      </c>
      <c r="M555" s="59">
        <f t="shared" si="177"/>
        <v>0.4</v>
      </c>
      <c r="N555" s="128">
        <v>1</v>
      </c>
      <c r="O555" s="60">
        <f t="shared" si="178"/>
        <v>589</v>
      </c>
      <c r="P555" s="59">
        <f t="shared" si="179"/>
        <v>5.44</v>
      </c>
      <c r="Q555" s="65">
        <f t="shared" si="172"/>
        <v>0.91</v>
      </c>
      <c r="R555" s="65">
        <f t="shared" si="180"/>
        <v>5.8400000000000007</v>
      </c>
      <c r="S555" s="26">
        <f t="shared" si="165"/>
        <v>1</v>
      </c>
      <c r="T555" s="26">
        <f t="shared" si="170"/>
        <v>10</v>
      </c>
      <c r="U555" s="23">
        <f t="shared" si="166"/>
        <v>0</v>
      </c>
      <c r="V555" s="19" t="str">
        <f t="shared" si="167"/>
        <v>АА</v>
      </c>
      <c r="W555" s="23">
        <f t="shared" si="168"/>
        <v>0</v>
      </c>
      <c r="X555" s="17">
        <f t="shared" si="169"/>
        <v>0</v>
      </c>
      <c r="Y555" s="1"/>
    </row>
    <row r="556" spans="2:25" ht="15" outlineLevel="2" x14ac:dyDescent="0.25">
      <c r="B556" s="182">
        <v>518</v>
      </c>
      <c r="C556" s="113" t="s">
        <v>559</v>
      </c>
      <c r="D556" s="114">
        <v>59.48</v>
      </c>
      <c r="E556" s="114">
        <v>0</v>
      </c>
      <c r="F556" s="115">
        <v>112.48</v>
      </c>
      <c r="G556" s="183">
        <f t="shared" si="173"/>
        <v>0</v>
      </c>
      <c r="H556" s="184">
        <f t="shared" si="174"/>
        <v>-1</v>
      </c>
      <c r="I556" s="185">
        <v>0</v>
      </c>
      <c r="J556" s="184">
        <f t="shared" si="175"/>
        <v>1</v>
      </c>
      <c r="K556" s="186">
        <v>1588.9</v>
      </c>
      <c r="L556" s="187">
        <v>0</v>
      </c>
      <c r="M556" s="184">
        <f t="shared" si="177"/>
        <v>1</v>
      </c>
      <c r="N556" s="188">
        <v>5.3</v>
      </c>
      <c r="O556" s="189">
        <f t="shared" si="178"/>
        <v>0</v>
      </c>
      <c r="P556" s="184">
        <f t="shared" si="179"/>
        <v>-1</v>
      </c>
      <c r="Q556" s="190">
        <f t="shared" si="172"/>
        <v>0</v>
      </c>
      <c r="R556" s="190">
        <f t="shared" si="180"/>
        <v>0</v>
      </c>
      <c r="S556" s="26">
        <f t="shared" si="165"/>
        <v>1</v>
      </c>
      <c r="T556" s="26">
        <f t="shared" si="170"/>
        <v>10</v>
      </c>
      <c r="U556" s="23">
        <f t="shared" si="166"/>
        <v>0</v>
      </c>
      <c r="V556" s="19" t="str">
        <f t="shared" si="167"/>
        <v>АА</v>
      </c>
      <c r="W556" s="23">
        <f t="shared" si="168"/>
        <v>0</v>
      </c>
      <c r="X556" s="17">
        <f t="shared" si="169"/>
        <v>0</v>
      </c>
      <c r="Y556" s="1"/>
    </row>
    <row r="557" spans="2:25" ht="15" outlineLevel="2" x14ac:dyDescent="0.25">
      <c r="B557" s="2">
        <v>519</v>
      </c>
      <c r="C557" s="76" t="s">
        <v>560</v>
      </c>
      <c r="D557" s="5">
        <v>160.47</v>
      </c>
      <c r="E557" s="5">
        <v>106.87</v>
      </c>
      <c r="F557" s="13">
        <v>136.6</v>
      </c>
      <c r="G557" s="10">
        <f t="shared" si="173"/>
        <v>0.67</v>
      </c>
      <c r="H557" s="59">
        <f t="shared" si="174"/>
        <v>-0.32999999999999996</v>
      </c>
      <c r="I557" s="3">
        <f t="shared" si="171"/>
        <v>233</v>
      </c>
      <c r="J557" s="59">
        <f t="shared" si="175"/>
        <v>-1.74</v>
      </c>
      <c r="K557" s="83">
        <v>1897.6</v>
      </c>
      <c r="L557" s="120">
        <f t="shared" si="176"/>
        <v>17.8</v>
      </c>
      <c r="M557" s="59">
        <f t="shared" si="177"/>
        <v>-0.6</v>
      </c>
      <c r="N557" s="128">
        <v>2.2999999999999998</v>
      </c>
      <c r="O557" s="60">
        <f t="shared" si="178"/>
        <v>46</v>
      </c>
      <c r="P557" s="59">
        <f t="shared" si="179"/>
        <v>-0.5</v>
      </c>
      <c r="Q557" s="65">
        <f t="shared" si="172"/>
        <v>-2.0699999999999998</v>
      </c>
      <c r="R557" s="65">
        <f t="shared" si="180"/>
        <v>-1.1000000000000001</v>
      </c>
      <c r="S557" s="26">
        <f t="shared" si="165"/>
        <v>2</v>
      </c>
      <c r="T557" s="26">
        <f t="shared" si="170"/>
        <v>20</v>
      </c>
      <c r="U557" s="23">
        <f t="shared" si="166"/>
        <v>0</v>
      </c>
      <c r="V557" s="19">
        <f t="shared" si="167"/>
        <v>0</v>
      </c>
      <c r="W557" s="23" t="str">
        <f t="shared" si="168"/>
        <v>ВВ</v>
      </c>
      <c r="X557" s="17">
        <f t="shared" si="169"/>
        <v>0</v>
      </c>
      <c r="Y557" s="1"/>
    </row>
    <row r="558" spans="2:25" ht="15" outlineLevel="2" x14ac:dyDescent="0.25">
      <c r="B558" s="2">
        <v>520</v>
      </c>
      <c r="C558" s="76" t="s">
        <v>561</v>
      </c>
      <c r="D558" s="5">
        <v>3207.81</v>
      </c>
      <c r="E558" s="5">
        <v>2897.92</v>
      </c>
      <c r="F558" s="13">
        <v>1913.9</v>
      </c>
      <c r="G558" s="10">
        <f t="shared" si="173"/>
        <v>0.9</v>
      </c>
      <c r="H558" s="59">
        <f t="shared" si="174"/>
        <v>-9.9999999999999978E-2</v>
      </c>
      <c r="I558" s="3">
        <f t="shared" si="171"/>
        <v>121</v>
      </c>
      <c r="J558" s="59">
        <f t="shared" si="175"/>
        <v>-0.42</v>
      </c>
      <c r="K558" s="83">
        <v>18317.400000000001</v>
      </c>
      <c r="L558" s="120">
        <f t="shared" si="176"/>
        <v>6.3</v>
      </c>
      <c r="M558" s="59">
        <f t="shared" si="177"/>
        <v>0.43</v>
      </c>
      <c r="N558" s="128">
        <v>31.1</v>
      </c>
      <c r="O558" s="60">
        <f t="shared" si="178"/>
        <v>93</v>
      </c>
      <c r="P558" s="59">
        <f t="shared" si="179"/>
        <v>0.02</v>
      </c>
      <c r="Q558" s="65">
        <f t="shared" si="172"/>
        <v>-0.52</v>
      </c>
      <c r="R558" s="65">
        <f t="shared" si="180"/>
        <v>0.45</v>
      </c>
      <c r="S558" s="26">
        <f t="shared" si="165"/>
        <v>2</v>
      </c>
      <c r="T558" s="26">
        <f t="shared" si="170"/>
        <v>10</v>
      </c>
      <c r="U558" s="23">
        <f t="shared" si="166"/>
        <v>0</v>
      </c>
      <c r="V558" s="19">
        <f t="shared" si="167"/>
        <v>0</v>
      </c>
      <c r="W558" s="23">
        <f t="shared" si="168"/>
        <v>0</v>
      </c>
      <c r="X558" s="17" t="str">
        <f t="shared" si="169"/>
        <v>ВА</v>
      </c>
      <c r="Y558" s="1"/>
    </row>
    <row r="559" spans="2:25" ht="15" outlineLevel="2" x14ac:dyDescent="0.25">
      <c r="B559" s="2">
        <v>521</v>
      </c>
      <c r="C559" s="76" t="s">
        <v>562</v>
      </c>
      <c r="D559" s="5">
        <v>218.84</v>
      </c>
      <c r="E559" s="5">
        <v>186.12</v>
      </c>
      <c r="F559" s="13">
        <v>111.71</v>
      </c>
      <c r="G559" s="10">
        <f t="shared" si="173"/>
        <v>0.85</v>
      </c>
      <c r="H559" s="59">
        <f t="shared" si="174"/>
        <v>-0.15000000000000002</v>
      </c>
      <c r="I559" s="3">
        <f t="shared" si="171"/>
        <v>110</v>
      </c>
      <c r="J559" s="59">
        <f t="shared" si="175"/>
        <v>-0.28999999999999998</v>
      </c>
      <c r="K559" s="83">
        <v>2660.1</v>
      </c>
      <c r="L559" s="120">
        <f t="shared" si="176"/>
        <v>14.3</v>
      </c>
      <c r="M559" s="59">
        <f t="shared" si="177"/>
        <v>-0.28999999999999998</v>
      </c>
      <c r="N559" s="128">
        <v>3.5</v>
      </c>
      <c r="O559" s="60">
        <f t="shared" si="178"/>
        <v>53</v>
      </c>
      <c r="P559" s="59">
        <f t="shared" si="179"/>
        <v>-0.42</v>
      </c>
      <c r="Q559" s="65">
        <f t="shared" si="172"/>
        <v>-0.44</v>
      </c>
      <c r="R559" s="65">
        <f t="shared" si="180"/>
        <v>-0.71</v>
      </c>
      <c r="S559" s="26">
        <f t="shared" si="165"/>
        <v>2</v>
      </c>
      <c r="T559" s="26">
        <f t="shared" si="170"/>
        <v>20</v>
      </c>
      <c r="U559" s="23">
        <f t="shared" si="166"/>
        <v>0</v>
      </c>
      <c r="V559" s="19">
        <f t="shared" si="167"/>
        <v>0</v>
      </c>
      <c r="W559" s="23" t="str">
        <f t="shared" si="168"/>
        <v>ВВ</v>
      </c>
      <c r="X559" s="17">
        <f t="shared" si="169"/>
        <v>0</v>
      </c>
      <c r="Y559" s="1"/>
    </row>
    <row r="560" spans="2:25" ht="15" outlineLevel="2" x14ac:dyDescent="0.25">
      <c r="B560" s="2">
        <v>522</v>
      </c>
      <c r="C560" s="76" t="s">
        <v>563</v>
      </c>
      <c r="D560" s="5">
        <v>486.5</v>
      </c>
      <c r="E560" s="5">
        <v>410.75</v>
      </c>
      <c r="F560" s="13">
        <v>223.75</v>
      </c>
      <c r="G560" s="10">
        <f t="shared" si="173"/>
        <v>0.84</v>
      </c>
      <c r="H560" s="59">
        <f t="shared" si="174"/>
        <v>-0.16000000000000003</v>
      </c>
      <c r="I560" s="3">
        <f t="shared" si="171"/>
        <v>99</v>
      </c>
      <c r="J560" s="59">
        <f t="shared" si="175"/>
        <v>-0.16</v>
      </c>
      <c r="K560" s="83">
        <v>5577.1</v>
      </c>
      <c r="L560" s="120">
        <f t="shared" si="176"/>
        <v>13.6</v>
      </c>
      <c r="M560" s="59">
        <f t="shared" si="177"/>
        <v>-0.23</v>
      </c>
      <c r="N560" s="128">
        <v>8.5</v>
      </c>
      <c r="O560" s="60">
        <f t="shared" si="178"/>
        <v>48</v>
      </c>
      <c r="P560" s="59">
        <f t="shared" si="179"/>
        <v>-0.48</v>
      </c>
      <c r="Q560" s="65">
        <f t="shared" si="172"/>
        <v>-0.32000000000000006</v>
      </c>
      <c r="R560" s="65">
        <f t="shared" si="180"/>
        <v>-0.71</v>
      </c>
      <c r="S560" s="26">
        <f t="shared" si="165"/>
        <v>2</v>
      </c>
      <c r="T560" s="26">
        <f t="shared" si="170"/>
        <v>20</v>
      </c>
      <c r="U560" s="23">
        <f t="shared" si="166"/>
        <v>0</v>
      </c>
      <c r="V560" s="19">
        <f t="shared" si="167"/>
        <v>0</v>
      </c>
      <c r="W560" s="23" t="str">
        <f t="shared" si="168"/>
        <v>ВВ</v>
      </c>
      <c r="X560" s="17">
        <f t="shared" si="169"/>
        <v>0</v>
      </c>
      <c r="Y560" s="1"/>
    </row>
    <row r="561" spans="2:26" ht="15" outlineLevel="2" x14ac:dyDescent="0.25">
      <c r="B561" s="2">
        <v>523</v>
      </c>
      <c r="C561" s="76" t="s">
        <v>564</v>
      </c>
      <c r="D561" s="5">
        <v>409.3</v>
      </c>
      <c r="E561" s="5">
        <v>320.2</v>
      </c>
      <c r="F561" s="13">
        <v>215.1</v>
      </c>
      <c r="G561" s="10">
        <f t="shared" si="173"/>
        <v>0.78</v>
      </c>
      <c r="H561" s="59">
        <f t="shared" si="174"/>
        <v>-0.21999999999999997</v>
      </c>
      <c r="I561" s="3">
        <f t="shared" si="171"/>
        <v>123</v>
      </c>
      <c r="J561" s="59">
        <f t="shared" si="175"/>
        <v>-0.45</v>
      </c>
      <c r="K561" s="83">
        <v>3160.9</v>
      </c>
      <c r="L561" s="120">
        <f t="shared" si="176"/>
        <v>9.9</v>
      </c>
      <c r="M561" s="59">
        <f t="shared" si="177"/>
        <v>0.11</v>
      </c>
      <c r="N561" s="128">
        <v>5</v>
      </c>
      <c r="O561" s="60">
        <f t="shared" si="178"/>
        <v>64</v>
      </c>
      <c r="P561" s="59">
        <f t="shared" si="179"/>
        <v>-0.3</v>
      </c>
      <c r="Q561" s="65">
        <f t="shared" si="172"/>
        <v>-0.66999999999999993</v>
      </c>
      <c r="R561" s="65">
        <f t="shared" si="180"/>
        <v>-0.19</v>
      </c>
      <c r="S561" s="26">
        <f t="shared" si="165"/>
        <v>2</v>
      </c>
      <c r="T561" s="26">
        <f t="shared" si="170"/>
        <v>20</v>
      </c>
      <c r="U561" s="23">
        <f t="shared" si="166"/>
        <v>0</v>
      </c>
      <c r="V561" s="19">
        <f t="shared" si="167"/>
        <v>0</v>
      </c>
      <c r="W561" s="23" t="str">
        <f t="shared" si="168"/>
        <v>ВВ</v>
      </c>
      <c r="X561" s="17">
        <f t="shared" si="169"/>
        <v>0</v>
      </c>
      <c r="Y561" s="1"/>
    </row>
    <row r="562" spans="2:26" ht="15" outlineLevel="2" x14ac:dyDescent="0.25">
      <c r="B562" s="2">
        <v>524</v>
      </c>
      <c r="C562" s="76" t="s">
        <v>565</v>
      </c>
      <c r="D562" s="5">
        <v>82.05</v>
      </c>
      <c r="E562" s="5">
        <v>67.52</v>
      </c>
      <c r="F562" s="13">
        <v>67.53</v>
      </c>
      <c r="G562" s="10">
        <f t="shared" si="173"/>
        <v>0.82</v>
      </c>
      <c r="H562" s="59">
        <f t="shared" si="174"/>
        <v>-0.18000000000000005</v>
      </c>
      <c r="I562" s="3">
        <f t="shared" si="171"/>
        <v>183</v>
      </c>
      <c r="J562" s="59">
        <f t="shared" si="175"/>
        <v>-1.1499999999999999</v>
      </c>
      <c r="K562" s="83">
        <v>1695.3</v>
      </c>
      <c r="L562" s="120">
        <f t="shared" si="176"/>
        <v>25.1</v>
      </c>
      <c r="M562" s="59">
        <f t="shared" si="177"/>
        <v>-1.26</v>
      </c>
      <c r="N562" s="128">
        <v>2.1</v>
      </c>
      <c r="O562" s="60">
        <f t="shared" si="178"/>
        <v>32</v>
      </c>
      <c r="P562" s="59">
        <f t="shared" si="179"/>
        <v>-0.65</v>
      </c>
      <c r="Q562" s="65">
        <f t="shared" si="172"/>
        <v>-1.33</v>
      </c>
      <c r="R562" s="65">
        <f t="shared" si="180"/>
        <v>-1.9100000000000001</v>
      </c>
      <c r="S562" s="26">
        <f t="shared" si="165"/>
        <v>2</v>
      </c>
      <c r="T562" s="26">
        <f t="shared" si="170"/>
        <v>20</v>
      </c>
      <c r="U562" s="23">
        <f t="shared" si="166"/>
        <v>0</v>
      </c>
      <c r="V562" s="19">
        <f t="shared" si="167"/>
        <v>0</v>
      </c>
      <c r="W562" s="23" t="str">
        <f t="shared" si="168"/>
        <v>ВВ</v>
      </c>
      <c r="X562" s="17">
        <f t="shared" si="169"/>
        <v>0</v>
      </c>
      <c r="Y562" s="1"/>
      <c r="Z562" s="181"/>
    </row>
    <row r="563" spans="2:26" ht="15" outlineLevel="2" x14ac:dyDescent="0.25">
      <c r="B563" s="2">
        <v>525</v>
      </c>
      <c r="C563" s="76" t="s">
        <v>566</v>
      </c>
      <c r="D563" s="5">
        <v>249.4</v>
      </c>
      <c r="E563" s="5">
        <v>152.85</v>
      </c>
      <c r="F563" s="13">
        <v>343.55</v>
      </c>
      <c r="G563" s="10">
        <f t="shared" si="173"/>
        <v>0.61</v>
      </c>
      <c r="H563" s="59">
        <f t="shared" si="174"/>
        <v>-0.39</v>
      </c>
      <c r="I563" s="3">
        <f t="shared" si="171"/>
        <v>410</v>
      </c>
      <c r="J563" s="59">
        <f t="shared" si="175"/>
        <v>-3.82</v>
      </c>
      <c r="K563" s="83">
        <v>2696.9</v>
      </c>
      <c r="L563" s="120">
        <f t="shared" si="176"/>
        <v>17.600000000000001</v>
      </c>
      <c r="M563" s="59">
        <f t="shared" si="177"/>
        <v>-0.59</v>
      </c>
      <c r="N563" s="128">
        <v>3.8</v>
      </c>
      <c r="O563" s="60">
        <f t="shared" si="178"/>
        <v>40</v>
      </c>
      <c r="P563" s="59">
        <f t="shared" si="179"/>
        <v>-0.56000000000000005</v>
      </c>
      <c r="Q563" s="65">
        <f t="shared" si="172"/>
        <v>-4.21</v>
      </c>
      <c r="R563" s="65">
        <f t="shared" si="180"/>
        <v>-1.1499999999999999</v>
      </c>
      <c r="S563" s="26">
        <f t="shared" si="165"/>
        <v>2</v>
      </c>
      <c r="T563" s="26">
        <f t="shared" si="170"/>
        <v>20</v>
      </c>
      <c r="U563" s="23">
        <f t="shared" si="166"/>
        <v>0</v>
      </c>
      <c r="V563" s="19">
        <f t="shared" si="167"/>
        <v>0</v>
      </c>
      <c r="W563" s="23" t="str">
        <f t="shared" si="168"/>
        <v>ВВ</v>
      </c>
      <c r="X563" s="17">
        <f t="shared" si="169"/>
        <v>0</v>
      </c>
      <c r="Y563" s="1"/>
    </row>
    <row r="564" spans="2:26" ht="15" outlineLevel="2" x14ac:dyDescent="0.25">
      <c r="B564" s="182">
        <v>526</v>
      </c>
      <c r="C564" s="113" t="s">
        <v>567</v>
      </c>
      <c r="D564" s="114">
        <v>139.80000000000001</v>
      </c>
      <c r="E564" s="114">
        <v>0</v>
      </c>
      <c r="F564" s="115">
        <v>445.8</v>
      </c>
      <c r="G564" s="183">
        <f t="shared" si="173"/>
        <v>0</v>
      </c>
      <c r="H564" s="184">
        <f t="shared" si="174"/>
        <v>-1</v>
      </c>
      <c r="I564" s="185">
        <v>0</v>
      </c>
      <c r="J564" s="184">
        <f t="shared" si="175"/>
        <v>1</v>
      </c>
      <c r="K564" s="186">
        <v>1398</v>
      </c>
      <c r="L564" s="187">
        <v>0</v>
      </c>
      <c r="M564" s="184">
        <f t="shared" si="177"/>
        <v>1</v>
      </c>
      <c r="N564" s="188">
        <v>1</v>
      </c>
      <c r="O564" s="189">
        <f t="shared" si="178"/>
        <v>0</v>
      </c>
      <c r="P564" s="184">
        <f t="shared" si="179"/>
        <v>-1</v>
      </c>
      <c r="Q564" s="190">
        <f t="shared" si="172"/>
        <v>0</v>
      </c>
      <c r="R564" s="190">
        <f t="shared" si="180"/>
        <v>0</v>
      </c>
      <c r="S564" s="26">
        <f t="shared" si="165"/>
        <v>1</v>
      </c>
      <c r="T564" s="26">
        <f t="shared" si="170"/>
        <v>10</v>
      </c>
      <c r="U564" s="23">
        <f t="shared" si="166"/>
        <v>0</v>
      </c>
      <c r="V564" s="19" t="str">
        <f t="shared" si="167"/>
        <v>АА</v>
      </c>
      <c r="W564" s="23">
        <f t="shared" si="168"/>
        <v>0</v>
      </c>
      <c r="X564" s="17">
        <f t="shared" si="169"/>
        <v>0</v>
      </c>
      <c r="Y564" s="1"/>
    </row>
    <row r="565" spans="2:26" ht="15" outlineLevel="2" x14ac:dyDescent="0.25">
      <c r="B565" s="2">
        <v>527</v>
      </c>
      <c r="C565" s="76" t="s">
        <v>568</v>
      </c>
      <c r="D565" s="5">
        <v>198.49</v>
      </c>
      <c r="E565" s="5">
        <v>170.76</v>
      </c>
      <c r="F565" s="13">
        <v>135.72999999999999</v>
      </c>
      <c r="G565" s="10">
        <f t="shared" si="173"/>
        <v>0.86</v>
      </c>
      <c r="H565" s="59">
        <f t="shared" si="174"/>
        <v>-0.14000000000000001</v>
      </c>
      <c r="I565" s="3">
        <f t="shared" si="171"/>
        <v>145</v>
      </c>
      <c r="J565" s="59">
        <f t="shared" si="175"/>
        <v>-0.7</v>
      </c>
      <c r="K565" s="83">
        <v>2575.6999999999998</v>
      </c>
      <c r="L565" s="120">
        <f t="shared" si="176"/>
        <v>15.1</v>
      </c>
      <c r="M565" s="59">
        <f t="shared" si="177"/>
        <v>-0.36</v>
      </c>
      <c r="N565" s="128">
        <v>2.6</v>
      </c>
      <c r="O565" s="60">
        <f t="shared" si="178"/>
        <v>66</v>
      </c>
      <c r="P565" s="59">
        <f t="shared" si="179"/>
        <v>-0.28000000000000003</v>
      </c>
      <c r="Q565" s="65">
        <f t="shared" si="172"/>
        <v>-0.84</v>
      </c>
      <c r="R565" s="65">
        <f t="shared" si="180"/>
        <v>-0.64</v>
      </c>
      <c r="S565" s="26">
        <f t="shared" si="165"/>
        <v>2</v>
      </c>
      <c r="T565" s="26">
        <f t="shared" si="170"/>
        <v>20</v>
      </c>
      <c r="U565" s="23">
        <f t="shared" si="166"/>
        <v>0</v>
      </c>
      <c r="V565" s="19">
        <f t="shared" si="167"/>
        <v>0</v>
      </c>
      <c r="W565" s="23" t="str">
        <f t="shared" si="168"/>
        <v>ВВ</v>
      </c>
      <c r="X565" s="17">
        <f t="shared" si="169"/>
        <v>0</v>
      </c>
      <c r="Y565" s="1"/>
    </row>
    <row r="566" spans="2:26" ht="15" outlineLevel="2" x14ac:dyDescent="0.25">
      <c r="B566" s="2">
        <v>528</v>
      </c>
      <c r="C566" s="76" t="s">
        <v>569</v>
      </c>
      <c r="D566" s="5">
        <v>318.89999999999998</v>
      </c>
      <c r="E566" s="5">
        <v>224.73</v>
      </c>
      <c r="F566" s="13">
        <v>259.17</v>
      </c>
      <c r="G566" s="10">
        <f t="shared" si="173"/>
        <v>0.7</v>
      </c>
      <c r="H566" s="59">
        <f t="shared" si="174"/>
        <v>-0.30000000000000004</v>
      </c>
      <c r="I566" s="3">
        <f t="shared" si="171"/>
        <v>210</v>
      </c>
      <c r="J566" s="59">
        <f t="shared" si="175"/>
        <v>-1.47</v>
      </c>
      <c r="K566" s="83">
        <v>2798.7</v>
      </c>
      <c r="L566" s="120">
        <f t="shared" si="176"/>
        <v>12.5</v>
      </c>
      <c r="M566" s="59">
        <f t="shared" si="177"/>
        <v>-0.13</v>
      </c>
      <c r="N566" s="128">
        <v>3.7</v>
      </c>
      <c r="O566" s="60">
        <f t="shared" si="178"/>
        <v>61</v>
      </c>
      <c r="P566" s="59">
        <f t="shared" si="179"/>
        <v>-0.33</v>
      </c>
      <c r="Q566" s="65">
        <f t="shared" si="172"/>
        <v>-1.77</v>
      </c>
      <c r="R566" s="65">
        <f t="shared" si="180"/>
        <v>-0.46</v>
      </c>
      <c r="S566" s="26">
        <f t="shared" si="165"/>
        <v>2</v>
      </c>
      <c r="T566" s="26">
        <f t="shared" si="170"/>
        <v>20</v>
      </c>
      <c r="U566" s="23">
        <f t="shared" si="166"/>
        <v>0</v>
      </c>
      <c r="V566" s="19">
        <f t="shared" si="167"/>
        <v>0</v>
      </c>
      <c r="W566" s="23" t="str">
        <f t="shared" si="168"/>
        <v>ВВ</v>
      </c>
      <c r="X566" s="17">
        <f t="shared" si="169"/>
        <v>0</v>
      </c>
      <c r="Y566" s="1"/>
    </row>
    <row r="567" spans="2:26" ht="15" outlineLevel="2" x14ac:dyDescent="0.25">
      <c r="B567" s="2">
        <v>529</v>
      </c>
      <c r="C567" s="76" t="s">
        <v>570</v>
      </c>
      <c r="D567" s="5">
        <v>716.65</v>
      </c>
      <c r="E567" s="5">
        <v>633.75</v>
      </c>
      <c r="F567" s="13">
        <v>524.9</v>
      </c>
      <c r="G567" s="10">
        <f t="shared" si="173"/>
        <v>0.88</v>
      </c>
      <c r="H567" s="59">
        <f t="shared" si="174"/>
        <v>-0.12</v>
      </c>
      <c r="I567" s="3">
        <f t="shared" si="171"/>
        <v>151</v>
      </c>
      <c r="J567" s="59">
        <f t="shared" si="175"/>
        <v>-0.77</v>
      </c>
      <c r="K567" s="83">
        <v>4169.5</v>
      </c>
      <c r="L567" s="120">
        <f t="shared" si="176"/>
        <v>6.6</v>
      </c>
      <c r="M567" s="59">
        <f t="shared" si="177"/>
        <v>0.41</v>
      </c>
      <c r="N567" s="128">
        <v>3.4</v>
      </c>
      <c r="O567" s="60">
        <f t="shared" si="178"/>
        <v>186</v>
      </c>
      <c r="P567" s="59">
        <f t="shared" si="179"/>
        <v>1.03</v>
      </c>
      <c r="Q567" s="65">
        <f t="shared" si="172"/>
        <v>-0.89</v>
      </c>
      <c r="R567" s="65">
        <f t="shared" si="180"/>
        <v>1.44</v>
      </c>
      <c r="S567" s="26">
        <f t="shared" si="165"/>
        <v>2</v>
      </c>
      <c r="T567" s="26">
        <f t="shared" si="170"/>
        <v>10</v>
      </c>
      <c r="U567" s="23">
        <f t="shared" si="166"/>
        <v>0</v>
      </c>
      <c r="V567" s="19">
        <f t="shared" si="167"/>
        <v>0</v>
      </c>
      <c r="W567" s="23">
        <f t="shared" si="168"/>
        <v>0</v>
      </c>
      <c r="X567" s="17" t="str">
        <f t="shared" si="169"/>
        <v>ВА</v>
      </c>
      <c r="Y567" s="1"/>
    </row>
    <row r="568" spans="2:26" ht="15" outlineLevel="2" x14ac:dyDescent="0.25">
      <c r="B568" s="2">
        <v>530</v>
      </c>
      <c r="C568" s="76" t="s">
        <v>571</v>
      </c>
      <c r="D568" s="5">
        <v>154.84</v>
      </c>
      <c r="E568" s="5">
        <v>151.5</v>
      </c>
      <c r="F568" s="13">
        <v>139.34</v>
      </c>
      <c r="G568" s="10">
        <f t="shared" si="173"/>
        <v>0.98</v>
      </c>
      <c r="H568" s="59">
        <f t="shared" si="174"/>
        <v>-2.0000000000000018E-2</v>
      </c>
      <c r="I568" s="3">
        <f t="shared" si="171"/>
        <v>168</v>
      </c>
      <c r="J568" s="59">
        <f t="shared" si="175"/>
        <v>-0.97</v>
      </c>
      <c r="K568" s="83">
        <v>1914</v>
      </c>
      <c r="L568" s="120">
        <f t="shared" si="176"/>
        <v>12.6</v>
      </c>
      <c r="M568" s="59">
        <f t="shared" si="177"/>
        <v>-0.14000000000000001</v>
      </c>
      <c r="N568" s="128">
        <v>1</v>
      </c>
      <c r="O568" s="60">
        <f t="shared" si="178"/>
        <v>152</v>
      </c>
      <c r="P568" s="59">
        <f t="shared" si="179"/>
        <v>0.66</v>
      </c>
      <c r="Q568" s="65">
        <f t="shared" si="172"/>
        <v>-0.99</v>
      </c>
      <c r="R568" s="65">
        <f t="shared" si="180"/>
        <v>0.52</v>
      </c>
      <c r="S568" s="26">
        <f t="shared" si="165"/>
        <v>2</v>
      </c>
      <c r="T568" s="26">
        <f t="shared" si="170"/>
        <v>10</v>
      </c>
      <c r="U568" s="23">
        <f t="shared" si="166"/>
        <v>0</v>
      </c>
      <c r="V568" s="19">
        <f t="shared" si="167"/>
        <v>0</v>
      </c>
      <c r="W568" s="23">
        <f t="shared" si="168"/>
        <v>0</v>
      </c>
      <c r="X568" s="17" t="str">
        <f t="shared" si="169"/>
        <v>ВА</v>
      </c>
      <c r="Y568" s="1"/>
    </row>
    <row r="569" spans="2:26" ht="15" outlineLevel="2" x14ac:dyDescent="0.25">
      <c r="B569" s="2">
        <v>531</v>
      </c>
      <c r="C569" s="76" t="s">
        <v>572</v>
      </c>
      <c r="D569" s="5">
        <v>340.68</v>
      </c>
      <c r="E569" s="5">
        <v>296.51</v>
      </c>
      <c r="F569" s="13">
        <v>169.17</v>
      </c>
      <c r="G569" s="10">
        <f t="shared" si="173"/>
        <v>0.87</v>
      </c>
      <c r="H569" s="59">
        <f t="shared" si="174"/>
        <v>-0.13</v>
      </c>
      <c r="I569" s="3">
        <f t="shared" si="171"/>
        <v>104</v>
      </c>
      <c r="J569" s="59">
        <f t="shared" si="175"/>
        <v>-0.22</v>
      </c>
      <c r="K569" s="83">
        <v>3706.4</v>
      </c>
      <c r="L569" s="120">
        <f t="shared" si="176"/>
        <v>12.5</v>
      </c>
      <c r="M569" s="59">
        <f t="shared" si="177"/>
        <v>-0.13</v>
      </c>
      <c r="N569" s="128">
        <v>2.4</v>
      </c>
      <c r="O569" s="60">
        <f t="shared" si="178"/>
        <v>124</v>
      </c>
      <c r="P569" s="59">
        <f t="shared" si="179"/>
        <v>0.36</v>
      </c>
      <c r="Q569" s="65">
        <f t="shared" si="172"/>
        <v>-0.35</v>
      </c>
      <c r="R569" s="65">
        <f t="shared" si="180"/>
        <v>0.22999999999999998</v>
      </c>
      <c r="S569" s="26">
        <f t="shared" si="165"/>
        <v>2</v>
      </c>
      <c r="T569" s="26">
        <f t="shared" si="170"/>
        <v>10</v>
      </c>
      <c r="U569" s="23">
        <f t="shared" si="166"/>
        <v>0</v>
      </c>
      <c r="V569" s="19">
        <f t="shared" si="167"/>
        <v>0</v>
      </c>
      <c r="W569" s="23">
        <f t="shared" si="168"/>
        <v>0</v>
      </c>
      <c r="X569" s="17" t="str">
        <f t="shared" si="169"/>
        <v>ВА</v>
      </c>
      <c r="Y569" s="1"/>
    </row>
    <row r="570" spans="2:26" ht="15" outlineLevel="2" x14ac:dyDescent="0.25">
      <c r="B570" s="2">
        <v>532</v>
      </c>
      <c r="C570" s="76" t="s">
        <v>573</v>
      </c>
      <c r="D570" s="5">
        <v>148.71</v>
      </c>
      <c r="E570" s="5">
        <v>126.54</v>
      </c>
      <c r="F570" s="13">
        <v>171.17</v>
      </c>
      <c r="G570" s="10">
        <f t="shared" si="173"/>
        <v>0.85</v>
      </c>
      <c r="H570" s="59">
        <f t="shared" si="174"/>
        <v>-0.15000000000000002</v>
      </c>
      <c r="I570" s="3">
        <f t="shared" si="171"/>
        <v>247</v>
      </c>
      <c r="J570" s="59">
        <f t="shared" si="175"/>
        <v>-1.9</v>
      </c>
      <c r="K570" s="83">
        <v>2342.6999999999998</v>
      </c>
      <c r="L570" s="120">
        <f t="shared" si="176"/>
        <v>18.5</v>
      </c>
      <c r="M570" s="59">
        <f t="shared" si="177"/>
        <v>-0.67</v>
      </c>
      <c r="N570" s="128">
        <v>2</v>
      </c>
      <c r="O570" s="60">
        <f t="shared" si="178"/>
        <v>63</v>
      </c>
      <c r="P570" s="59">
        <f t="shared" si="179"/>
        <v>-0.31</v>
      </c>
      <c r="Q570" s="65">
        <f t="shared" si="172"/>
        <v>-2.0499999999999998</v>
      </c>
      <c r="R570" s="65">
        <f t="shared" si="180"/>
        <v>-0.98</v>
      </c>
      <c r="S570" s="26">
        <f t="shared" si="165"/>
        <v>2</v>
      </c>
      <c r="T570" s="26">
        <f t="shared" si="170"/>
        <v>20</v>
      </c>
      <c r="U570" s="23">
        <f t="shared" si="166"/>
        <v>0</v>
      </c>
      <c r="V570" s="19">
        <f t="shared" si="167"/>
        <v>0</v>
      </c>
      <c r="W570" s="23" t="str">
        <f t="shared" si="168"/>
        <v>ВВ</v>
      </c>
      <c r="X570" s="17">
        <f t="shared" si="169"/>
        <v>0</v>
      </c>
      <c r="Y570" s="1"/>
    </row>
    <row r="571" spans="2:26" ht="15" outlineLevel="2" x14ac:dyDescent="0.25">
      <c r="B571" s="2">
        <v>533</v>
      </c>
      <c r="C571" s="76" t="s">
        <v>574</v>
      </c>
      <c r="D571" s="5">
        <v>186.67</v>
      </c>
      <c r="E571" s="5">
        <v>180.3</v>
      </c>
      <c r="F571" s="13">
        <v>165.37</v>
      </c>
      <c r="G571" s="10">
        <f t="shared" si="173"/>
        <v>0.97</v>
      </c>
      <c r="H571" s="59">
        <f t="shared" si="174"/>
        <v>-3.0000000000000027E-2</v>
      </c>
      <c r="I571" s="3">
        <f t="shared" si="171"/>
        <v>167</v>
      </c>
      <c r="J571" s="59">
        <f t="shared" si="175"/>
        <v>-0.96</v>
      </c>
      <c r="K571" s="83">
        <v>2044.6</v>
      </c>
      <c r="L571" s="120">
        <f t="shared" si="176"/>
        <v>11.3</v>
      </c>
      <c r="M571" s="59">
        <f t="shared" si="177"/>
        <v>-0.02</v>
      </c>
      <c r="N571" s="128">
        <v>1.9</v>
      </c>
      <c r="O571" s="60">
        <f t="shared" si="178"/>
        <v>95</v>
      </c>
      <c r="P571" s="59">
        <f t="shared" si="179"/>
        <v>0.04</v>
      </c>
      <c r="Q571" s="65">
        <f t="shared" si="172"/>
        <v>-0.99</v>
      </c>
      <c r="R571" s="65">
        <f t="shared" si="180"/>
        <v>0.02</v>
      </c>
      <c r="S571" s="26">
        <f t="shared" si="165"/>
        <v>2</v>
      </c>
      <c r="T571" s="26">
        <f t="shared" si="170"/>
        <v>10</v>
      </c>
      <c r="U571" s="23">
        <f t="shared" si="166"/>
        <v>0</v>
      </c>
      <c r="V571" s="19">
        <f t="shared" si="167"/>
        <v>0</v>
      </c>
      <c r="W571" s="23">
        <f t="shared" si="168"/>
        <v>0</v>
      </c>
      <c r="X571" s="17" t="str">
        <f t="shared" si="169"/>
        <v>ВА</v>
      </c>
      <c r="Y571" s="1"/>
    </row>
    <row r="572" spans="2:26" ht="15" outlineLevel="2" x14ac:dyDescent="0.25">
      <c r="B572" s="2">
        <v>534</v>
      </c>
      <c r="C572" s="76" t="s">
        <v>575</v>
      </c>
      <c r="D572" s="5">
        <v>137.66999999999999</v>
      </c>
      <c r="E572" s="5">
        <v>139.65</v>
      </c>
      <c r="F572" s="13">
        <v>80.010000000000005</v>
      </c>
      <c r="G572" s="10">
        <f t="shared" si="173"/>
        <v>1.01</v>
      </c>
      <c r="H572" s="59">
        <f t="shared" si="174"/>
        <v>1.0000000000000009E-2</v>
      </c>
      <c r="I572" s="3">
        <f t="shared" si="171"/>
        <v>105</v>
      </c>
      <c r="J572" s="59">
        <f t="shared" si="175"/>
        <v>-0.23</v>
      </c>
      <c r="K572" s="83">
        <v>2244.9</v>
      </c>
      <c r="L572" s="120">
        <f t="shared" si="176"/>
        <v>16.100000000000001</v>
      </c>
      <c r="M572" s="59">
        <f t="shared" si="177"/>
        <v>-0.45</v>
      </c>
      <c r="N572" s="128">
        <v>3.6</v>
      </c>
      <c r="O572" s="60">
        <f t="shared" si="178"/>
        <v>39</v>
      </c>
      <c r="P572" s="59">
        <f t="shared" si="179"/>
        <v>-0.56999999999999995</v>
      </c>
      <c r="Q572" s="65">
        <f t="shared" si="172"/>
        <v>-0.22</v>
      </c>
      <c r="R572" s="65">
        <f t="shared" si="180"/>
        <v>-1.02</v>
      </c>
      <c r="S572" s="26">
        <f t="shared" si="165"/>
        <v>2</v>
      </c>
      <c r="T572" s="26">
        <f t="shared" si="170"/>
        <v>20</v>
      </c>
      <c r="U572" s="23">
        <f t="shared" si="166"/>
        <v>0</v>
      </c>
      <c r="V572" s="19">
        <f t="shared" si="167"/>
        <v>0</v>
      </c>
      <c r="W572" s="23" t="str">
        <f t="shared" si="168"/>
        <v>ВВ</v>
      </c>
      <c r="X572" s="17">
        <f t="shared" si="169"/>
        <v>0</v>
      </c>
      <c r="Y572" s="1"/>
    </row>
    <row r="573" spans="2:26" ht="15" outlineLevel="2" x14ac:dyDescent="0.25">
      <c r="B573" s="2">
        <v>535</v>
      </c>
      <c r="C573" s="76" t="s">
        <v>576</v>
      </c>
      <c r="D573" s="5">
        <v>186.56</v>
      </c>
      <c r="E573" s="5">
        <v>147.26</v>
      </c>
      <c r="F573" s="13">
        <v>128.30000000000001</v>
      </c>
      <c r="G573" s="10">
        <f t="shared" si="173"/>
        <v>0.79</v>
      </c>
      <c r="H573" s="59">
        <f t="shared" si="174"/>
        <v>-0.20999999999999996</v>
      </c>
      <c r="I573" s="3">
        <f t="shared" si="171"/>
        <v>159</v>
      </c>
      <c r="J573" s="59">
        <f t="shared" si="175"/>
        <v>-0.87</v>
      </c>
      <c r="K573" s="83">
        <v>2459.4</v>
      </c>
      <c r="L573" s="120">
        <f t="shared" si="176"/>
        <v>16.7</v>
      </c>
      <c r="M573" s="59">
        <f t="shared" si="177"/>
        <v>-0.5</v>
      </c>
      <c r="N573" s="128">
        <v>2.9</v>
      </c>
      <c r="O573" s="60">
        <f t="shared" si="178"/>
        <v>51</v>
      </c>
      <c r="P573" s="59">
        <f t="shared" si="179"/>
        <v>-0.44</v>
      </c>
      <c r="Q573" s="65">
        <f t="shared" si="172"/>
        <v>-1.08</v>
      </c>
      <c r="R573" s="65">
        <f t="shared" si="180"/>
        <v>-0.94</v>
      </c>
      <c r="S573" s="26">
        <f t="shared" si="165"/>
        <v>2</v>
      </c>
      <c r="T573" s="26">
        <f t="shared" si="170"/>
        <v>20</v>
      </c>
      <c r="U573" s="23">
        <f t="shared" si="166"/>
        <v>0</v>
      </c>
      <c r="V573" s="19">
        <f t="shared" si="167"/>
        <v>0</v>
      </c>
      <c r="W573" s="23" t="str">
        <f t="shared" si="168"/>
        <v>ВВ</v>
      </c>
      <c r="X573" s="17">
        <f t="shared" si="169"/>
        <v>0</v>
      </c>
      <c r="Y573" s="1"/>
    </row>
    <row r="574" spans="2:26" ht="15" outlineLevel="2" x14ac:dyDescent="0.25">
      <c r="B574" s="2">
        <v>536</v>
      </c>
      <c r="C574" s="76" t="s">
        <v>577</v>
      </c>
      <c r="D574" s="5">
        <v>139.76</v>
      </c>
      <c r="E574" s="5">
        <v>111.37</v>
      </c>
      <c r="F574" s="13">
        <v>91.39</v>
      </c>
      <c r="G574" s="10">
        <f t="shared" si="173"/>
        <v>0.8</v>
      </c>
      <c r="H574" s="59">
        <f t="shared" si="174"/>
        <v>-0.19999999999999996</v>
      </c>
      <c r="I574" s="3">
        <f t="shared" si="171"/>
        <v>150</v>
      </c>
      <c r="J574" s="59">
        <f t="shared" si="175"/>
        <v>-0.76</v>
      </c>
      <c r="K574" s="83">
        <v>2389.6</v>
      </c>
      <c r="L574" s="120">
        <f t="shared" si="176"/>
        <v>21.5</v>
      </c>
      <c r="M574" s="59">
        <f t="shared" si="177"/>
        <v>-0.94</v>
      </c>
      <c r="N574" s="128">
        <v>2.8</v>
      </c>
      <c r="O574" s="60">
        <f t="shared" si="178"/>
        <v>40</v>
      </c>
      <c r="P574" s="59">
        <f t="shared" si="179"/>
        <v>-0.56000000000000005</v>
      </c>
      <c r="Q574" s="65">
        <f t="shared" si="172"/>
        <v>-0.96</v>
      </c>
      <c r="R574" s="65">
        <f t="shared" si="180"/>
        <v>-1.5</v>
      </c>
      <c r="S574" s="26">
        <f t="shared" si="165"/>
        <v>2</v>
      </c>
      <c r="T574" s="26">
        <f t="shared" si="170"/>
        <v>20</v>
      </c>
      <c r="U574" s="23">
        <f t="shared" si="166"/>
        <v>0</v>
      </c>
      <c r="V574" s="19">
        <f t="shared" si="167"/>
        <v>0</v>
      </c>
      <c r="W574" s="23" t="str">
        <f t="shared" si="168"/>
        <v>ВВ</v>
      </c>
      <c r="X574" s="17">
        <f t="shared" si="169"/>
        <v>0</v>
      </c>
      <c r="Y574" s="1"/>
    </row>
    <row r="575" spans="2:26" ht="15" outlineLevel="2" x14ac:dyDescent="0.25">
      <c r="B575" s="2">
        <v>537</v>
      </c>
      <c r="C575" s="76" t="s">
        <v>578</v>
      </c>
      <c r="D575" s="5">
        <v>1271.3599999999999</v>
      </c>
      <c r="E575" s="5">
        <v>1146.0899999999999</v>
      </c>
      <c r="F575" s="13">
        <v>630.27</v>
      </c>
      <c r="G575" s="10">
        <f t="shared" si="173"/>
        <v>0.9</v>
      </c>
      <c r="H575" s="59">
        <f t="shared" si="174"/>
        <v>-9.9999999999999978E-2</v>
      </c>
      <c r="I575" s="3">
        <f t="shared" si="171"/>
        <v>100</v>
      </c>
      <c r="J575" s="59">
        <f t="shared" si="175"/>
        <v>-0.18</v>
      </c>
      <c r="K575" s="83">
        <v>9078.1</v>
      </c>
      <c r="L575" s="120">
        <f t="shared" si="176"/>
        <v>7.9</v>
      </c>
      <c r="M575" s="59">
        <f t="shared" si="177"/>
        <v>0.28999999999999998</v>
      </c>
      <c r="N575" s="128">
        <v>12.8</v>
      </c>
      <c r="O575" s="60">
        <f t="shared" si="178"/>
        <v>90</v>
      </c>
      <c r="P575" s="59">
        <f t="shared" si="179"/>
        <v>-0.02</v>
      </c>
      <c r="Q575" s="65">
        <f t="shared" si="172"/>
        <v>-0.27999999999999997</v>
      </c>
      <c r="R575" s="65">
        <f t="shared" si="180"/>
        <v>0.26999999999999996</v>
      </c>
      <c r="S575" s="26">
        <f t="shared" si="165"/>
        <v>2</v>
      </c>
      <c r="T575" s="26">
        <f t="shared" si="170"/>
        <v>10</v>
      </c>
      <c r="U575" s="23">
        <f t="shared" si="166"/>
        <v>0</v>
      </c>
      <c r="V575" s="19">
        <f t="shared" si="167"/>
        <v>0</v>
      </c>
      <c r="W575" s="23">
        <f t="shared" si="168"/>
        <v>0</v>
      </c>
      <c r="X575" s="17" t="str">
        <f t="shared" si="169"/>
        <v>ВА</v>
      </c>
      <c r="Y575" s="1"/>
    </row>
    <row r="576" spans="2:26" ht="15" outlineLevel="2" x14ac:dyDescent="0.25">
      <c r="B576" s="2">
        <v>538</v>
      </c>
      <c r="C576" s="76" t="s">
        <v>579</v>
      </c>
      <c r="D576" s="5">
        <v>578.27</v>
      </c>
      <c r="E576" s="5">
        <v>433.12</v>
      </c>
      <c r="F576" s="13">
        <v>642.15</v>
      </c>
      <c r="G576" s="10">
        <f t="shared" si="173"/>
        <v>0.75</v>
      </c>
      <c r="H576" s="59">
        <f t="shared" si="174"/>
        <v>-0.25</v>
      </c>
      <c r="I576" s="3">
        <f t="shared" si="171"/>
        <v>271</v>
      </c>
      <c r="J576" s="59">
        <f t="shared" si="175"/>
        <v>-2.1800000000000002</v>
      </c>
      <c r="K576" s="83">
        <v>4578</v>
      </c>
      <c r="L576" s="120">
        <f t="shared" si="176"/>
        <v>10.6</v>
      </c>
      <c r="M576" s="59">
        <f t="shared" si="177"/>
        <v>0.05</v>
      </c>
      <c r="N576" s="128">
        <v>3.9</v>
      </c>
      <c r="O576" s="60">
        <f t="shared" si="178"/>
        <v>111</v>
      </c>
      <c r="P576" s="59">
        <f t="shared" si="179"/>
        <v>0.21</v>
      </c>
      <c r="Q576" s="65">
        <f t="shared" si="172"/>
        <v>-2.4300000000000002</v>
      </c>
      <c r="R576" s="65">
        <f t="shared" si="180"/>
        <v>0.26</v>
      </c>
      <c r="S576" s="26">
        <f t="shared" si="165"/>
        <v>2</v>
      </c>
      <c r="T576" s="26">
        <f t="shared" si="170"/>
        <v>10</v>
      </c>
      <c r="U576" s="23">
        <f t="shared" si="166"/>
        <v>0</v>
      </c>
      <c r="V576" s="19">
        <f t="shared" si="167"/>
        <v>0</v>
      </c>
      <c r="W576" s="23">
        <f t="shared" si="168"/>
        <v>0</v>
      </c>
      <c r="X576" s="17" t="str">
        <f t="shared" si="169"/>
        <v>ВА</v>
      </c>
      <c r="Y576" s="1"/>
    </row>
    <row r="577" spans="2:26" ht="15" outlineLevel="2" x14ac:dyDescent="0.25">
      <c r="B577" s="2">
        <v>539</v>
      </c>
      <c r="C577" s="76" t="s">
        <v>580</v>
      </c>
      <c r="D577" s="5">
        <v>1517.29</v>
      </c>
      <c r="E577" s="5">
        <v>1433.29</v>
      </c>
      <c r="F577" s="13">
        <v>901.99</v>
      </c>
      <c r="G577" s="10">
        <f t="shared" si="173"/>
        <v>0.94</v>
      </c>
      <c r="H577" s="59">
        <f t="shared" si="174"/>
        <v>-6.0000000000000053E-2</v>
      </c>
      <c r="I577" s="3">
        <f t="shared" si="171"/>
        <v>115</v>
      </c>
      <c r="J577" s="59">
        <f t="shared" si="175"/>
        <v>-0.35</v>
      </c>
      <c r="K577" s="83">
        <v>8292.7999999999993</v>
      </c>
      <c r="L577" s="120">
        <f t="shared" si="176"/>
        <v>5.8</v>
      </c>
      <c r="M577" s="59">
        <f t="shared" si="177"/>
        <v>0.48</v>
      </c>
      <c r="N577" s="128">
        <v>11.4</v>
      </c>
      <c r="O577" s="60">
        <f t="shared" si="178"/>
        <v>126</v>
      </c>
      <c r="P577" s="59">
        <f t="shared" si="179"/>
        <v>0.38</v>
      </c>
      <c r="Q577" s="65">
        <f t="shared" si="172"/>
        <v>-0.41000000000000003</v>
      </c>
      <c r="R577" s="65">
        <f t="shared" si="180"/>
        <v>0.86</v>
      </c>
      <c r="S577" s="26">
        <f t="shared" si="165"/>
        <v>2</v>
      </c>
      <c r="T577" s="26">
        <f t="shared" si="170"/>
        <v>10</v>
      </c>
      <c r="U577" s="23">
        <f t="shared" si="166"/>
        <v>0</v>
      </c>
      <c r="V577" s="19">
        <f t="shared" si="167"/>
        <v>0</v>
      </c>
      <c r="W577" s="23">
        <f t="shared" si="168"/>
        <v>0</v>
      </c>
      <c r="X577" s="17" t="str">
        <f t="shared" si="169"/>
        <v>ВА</v>
      </c>
      <c r="Y577" s="1"/>
    </row>
    <row r="578" spans="2:26" ht="15" outlineLevel="2" x14ac:dyDescent="0.25">
      <c r="B578" s="2">
        <v>540</v>
      </c>
      <c r="C578" s="76" t="s">
        <v>581</v>
      </c>
      <c r="D578" s="5">
        <v>305.62</v>
      </c>
      <c r="E578" s="5">
        <v>244.88</v>
      </c>
      <c r="F578" s="13">
        <v>201.74</v>
      </c>
      <c r="G578" s="10">
        <f t="shared" si="173"/>
        <v>0.8</v>
      </c>
      <c r="H578" s="59">
        <f t="shared" si="174"/>
        <v>-0.19999999999999996</v>
      </c>
      <c r="I578" s="3">
        <f t="shared" si="171"/>
        <v>150</v>
      </c>
      <c r="J578" s="59">
        <f t="shared" si="175"/>
        <v>-0.76</v>
      </c>
      <c r="K578" s="83">
        <v>2391.6</v>
      </c>
      <c r="L578" s="120">
        <f t="shared" si="176"/>
        <v>9.8000000000000007</v>
      </c>
      <c r="M578" s="59">
        <f t="shared" si="177"/>
        <v>0.12</v>
      </c>
      <c r="N578" s="128">
        <v>3.8</v>
      </c>
      <c r="O578" s="60">
        <f t="shared" si="178"/>
        <v>64</v>
      </c>
      <c r="P578" s="59">
        <f t="shared" si="179"/>
        <v>-0.3</v>
      </c>
      <c r="Q578" s="65">
        <f t="shared" si="172"/>
        <v>-0.96</v>
      </c>
      <c r="R578" s="65">
        <f t="shared" si="180"/>
        <v>-0.18</v>
      </c>
      <c r="S578" s="26">
        <f t="shared" si="165"/>
        <v>2</v>
      </c>
      <c r="T578" s="26">
        <f t="shared" si="170"/>
        <v>20</v>
      </c>
      <c r="U578" s="23">
        <f t="shared" si="166"/>
        <v>0</v>
      </c>
      <c r="V578" s="19">
        <f t="shared" si="167"/>
        <v>0</v>
      </c>
      <c r="W578" s="23" t="str">
        <f t="shared" si="168"/>
        <v>ВВ</v>
      </c>
      <c r="X578" s="17">
        <f t="shared" si="169"/>
        <v>0</v>
      </c>
      <c r="Y578" s="1"/>
    </row>
    <row r="579" spans="2:26" ht="15" outlineLevel="2" x14ac:dyDescent="0.25">
      <c r="B579" s="2">
        <v>541</v>
      </c>
      <c r="C579" s="76" t="s">
        <v>582</v>
      </c>
      <c r="D579" s="5">
        <v>748.29</v>
      </c>
      <c r="E579" s="5">
        <v>559.73</v>
      </c>
      <c r="F579" s="13">
        <v>1145.56</v>
      </c>
      <c r="G579" s="10">
        <f t="shared" si="173"/>
        <v>0.75</v>
      </c>
      <c r="H579" s="59">
        <f t="shared" si="174"/>
        <v>-0.25</v>
      </c>
      <c r="I579" s="3">
        <f t="shared" si="171"/>
        <v>374</v>
      </c>
      <c r="J579" s="59">
        <f t="shared" si="175"/>
        <v>-3.39</v>
      </c>
      <c r="K579" s="83">
        <v>6195.1</v>
      </c>
      <c r="L579" s="120">
        <f t="shared" si="176"/>
        <v>11.1</v>
      </c>
      <c r="M579" s="59">
        <f t="shared" si="177"/>
        <v>0</v>
      </c>
      <c r="N579" s="128">
        <v>11.1</v>
      </c>
      <c r="O579" s="60">
        <f t="shared" si="178"/>
        <v>50</v>
      </c>
      <c r="P579" s="59">
        <f t="shared" si="179"/>
        <v>-0.45</v>
      </c>
      <c r="Q579" s="65">
        <f t="shared" si="172"/>
        <v>-3.64</v>
      </c>
      <c r="R579" s="65">
        <f t="shared" si="180"/>
        <v>-0.45</v>
      </c>
      <c r="S579" s="26">
        <f t="shared" si="165"/>
        <v>2</v>
      </c>
      <c r="T579" s="26">
        <f t="shared" si="170"/>
        <v>20</v>
      </c>
      <c r="U579" s="23">
        <f t="shared" si="166"/>
        <v>0</v>
      </c>
      <c r="V579" s="19">
        <f t="shared" si="167"/>
        <v>0</v>
      </c>
      <c r="W579" s="23" t="str">
        <f t="shared" si="168"/>
        <v>ВВ</v>
      </c>
      <c r="X579" s="17">
        <f t="shared" si="169"/>
        <v>0</v>
      </c>
      <c r="Y579" s="1"/>
    </row>
    <row r="580" spans="2:26" ht="15" outlineLevel="2" x14ac:dyDescent="0.25">
      <c r="B580" s="2">
        <v>542</v>
      </c>
      <c r="C580" s="76" t="s">
        <v>583</v>
      </c>
      <c r="D580" s="5">
        <v>277.64999999999998</v>
      </c>
      <c r="E580" s="5">
        <v>199.08</v>
      </c>
      <c r="F580" s="13">
        <v>257.57</v>
      </c>
      <c r="G580" s="10">
        <f t="shared" si="173"/>
        <v>0.72</v>
      </c>
      <c r="H580" s="59">
        <f t="shared" si="174"/>
        <v>-0.28000000000000003</v>
      </c>
      <c r="I580" s="3">
        <f t="shared" si="171"/>
        <v>236</v>
      </c>
      <c r="J580" s="59">
        <f t="shared" si="175"/>
        <v>-1.77</v>
      </c>
      <c r="K580" s="83">
        <v>1652.5</v>
      </c>
      <c r="L580" s="120">
        <f t="shared" si="176"/>
        <v>8.3000000000000007</v>
      </c>
      <c r="M580" s="59">
        <f t="shared" si="177"/>
        <v>0.25</v>
      </c>
      <c r="N580" s="128">
        <v>2</v>
      </c>
      <c r="O580" s="60">
        <f t="shared" si="178"/>
        <v>100</v>
      </c>
      <c r="P580" s="59">
        <f t="shared" si="179"/>
        <v>0.09</v>
      </c>
      <c r="Q580" s="65">
        <f t="shared" si="172"/>
        <v>-2.0499999999999998</v>
      </c>
      <c r="R580" s="65">
        <f t="shared" si="180"/>
        <v>0.33999999999999997</v>
      </c>
      <c r="S580" s="26">
        <f t="shared" si="165"/>
        <v>2</v>
      </c>
      <c r="T580" s="26">
        <f t="shared" si="170"/>
        <v>10</v>
      </c>
      <c r="U580" s="23">
        <f t="shared" si="166"/>
        <v>0</v>
      </c>
      <c r="V580" s="19">
        <f t="shared" si="167"/>
        <v>0</v>
      </c>
      <c r="W580" s="23">
        <f t="shared" si="168"/>
        <v>0</v>
      </c>
      <c r="X580" s="17" t="str">
        <f t="shared" si="169"/>
        <v>ВА</v>
      </c>
      <c r="Y580" s="1"/>
    </row>
    <row r="581" spans="2:26" ht="15" outlineLevel="2" x14ac:dyDescent="0.25">
      <c r="B581" s="2">
        <v>543</v>
      </c>
      <c r="C581" s="124" t="s">
        <v>584</v>
      </c>
      <c r="D581" s="5">
        <v>409.8</v>
      </c>
      <c r="E581" s="5">
        <v>344.07</v>
      </c>
      <c r="F581" s="13">
        <v>451.73</v>
      </c>
      <c r="G581" s="10">
        <f t="shared" si="173"/>
        <v>0.84</v>
      </c>
      <c r="H581" s="59">
        <f t="shared" si="174"/>
        <v>-0.16000000000000003</v>
      </c>
      <c r="I581" s="3">
        <f t="shared" si="171"/>
        <v>240</v>
      </c>
      <c r="J581" s="59">
        <f t="shared" si="175"/>
        <v>-1.82</v>
      </c>
      <c r="K581" s="83">
        <v>3588.2</v>
      </c>
      <c r="L581" s="120">
        <f t="shared" si="176"/>
        <v>10.4</v>
      </c>
      <c r="M581" s="59">
        <f t="shared" si="177"/>
        <v>0.06</v>
      </c>
      <c r="N581" s="128">
        <v>4.9000000000000004</v>
      </c>
      <c r="O581" s="60">
        <f t="shared" si="178"/>
        <v>70</v>
      </c>
      <c r="P581" s="59">
        <f t="shared" si="179"/>
        <v>-0.23</v>
      </c>
      <c r="Q581" s="65">
        <f t="shared" si="172"/>
        <v>-1.98</v>
      </c>
      <c r="R581" s="65">
        <f t="shared" si="180"/>
        <v>-0.17</v>
      </c>
      <c r="S581" s="26">
        <f t="shared" si="165"/>
        <v>2</v>
      </c>
      <c r="T581" s="26">
        <f t="shared" si="170"/>
        <v>20</v>
      </c>
      <c r="U581" s="23">
        <f t="shared" si="166"/>
        <v>0</v>
      </c>
      <c r="V581" s="19">
        <f t="shared" si="167"/>
        <v>0</v>
      </c>
      <c r="W581" s="23" t="str">
        <f t="shared" si="168"/>
        <v>ВВ</v>
      </c>
      <c r="X581" s="17">
        <f t="shared" si="169"/>
        <v>0</v>
      </c>
      <c r="Y581" s="1"/>
    </row>
    <row r="582" spans="2:26" ht="15" outlineLevel="2" x14ac:dyDescent="0.25">
      <c r="B582" s="2">
        <v>544</v>
      </c>
      <c r="C582" s="76" t="s">
        <v>585</v>
      </c>
      <c r="D582" s="5">
        <v>186.83</v>
      </c>
      <c r="E582" s="5">
        <v>152.97</v>
      </c>
      <c r="F582" s="13">
        <v>99.87</v>
      </c>
      <c r="G582" s="10">
        <f t="shared" si="173"/>
        <v>0.82</v>
      </c>
      <c r="H582" s="59">
        <f t="shared" si="174"/>
        <v>-0.18000000000000005</v>
      </c>
      <c r="I582" s="3">
        <f t="shared" si="171"/>
        <v>119</v>
      </c>
      <c r="J582" s="59">
        <f t="shared" si="175"/>
        <v>-0.4</v>
      </c>
      <c r="K582" s="83">
        <v>2028.5</v>
      </c>
      <c r="L582" s="120">
        <f t="shared" si="176"/>
        <v>13.3</v>
      </c>
      <c r="M582" s="59">
        <f t="shared" si="177"/>
        <v>-0.2</v>
      </c>
      <c r="N582" s="128">
        <v>2</v>
      </c>
      <c r="O582" s="60">
        <f t="shared" si="178"/>
        <v>76</v>
      </c>
      <c r="P582" s="59">
        <f t="shared" si="179"/>
        <v>-0.17</v>
      </c>
      <c r="Q582" s="65">
        <f t="shared" si="172"/>
        <v>-0.58000000000000007</v>
      </c>
      <c r="R582" s="65">
        <f t="shared" si="180"/>
        <v>-0.37</v>
      </c>
      <c r="S582" s="26">
        <f t="shared" si="165"/>
        <v>2</v>
      </c>
      <c r="T582" s="26">
        <f t="shared" si="170"/>
        <v>20</v>
      </c>
      <c r="U582" s="23">
        <f t="shared" si="166"/>
        <v>0</v>
      </c>
      <c r="V582" s="19">
        <f t="shared" si="167"/>
        <v>0</v>
      </c>
      <c r="W582" s="23" t="str">
        <f t="shared" si="168"/>
        <v>ВВ</v>
      </c>
      <c r="X582" s="17">
        <f t="shared" si="169"/>
        <v>0</v>
      </c>
      <c r="Y582" s="1"/>
    </row>
    <row r="583" spans="2:26" ht="15" outlineLevel="2" x14ac:dyDescent="0.25">
      <c r="B583" s="2">
        <v>545</v>
      </c>
      <c r="C583" s="76" t="s">
        <v>586</v>
      </c>
      <c r="D583" s="5">
        <v>446.36</v>
      </c>
      <c r="E583" s="5">
        <v>402.91</v>
      </c>
      <c r="F583" s="13">
        <v>243.44</v>
      </c>
      <c r="G583" s="10">
        <f t="shared" si="173"/>
        <v>0.9</v>
      </c>
      <c r="H583" s="59">
        <f t="shared" si="174"/>
        <v>-9.9999999999999978E-2</v>
      </c>
      <c r="I583" s="3">
        <f t="shared" si="171"/>
        <v>110</v>
      </c>
      <c r="J583" s="59">
        <f t="shared" si="175"/>
        <v>-0.28999999999999998</v>
      </c>
      <c r="K583" s="83">
        <v>2961.8</v>
      </c>
      <c r="L583" s="120">
        <f t="shared" si="176"/>
        <v>7.4</v>
      </c>
      <c r="M583" s="59">
        <f t="shared" si="177"/>
        <v>0.33</v>
      </c>
      <c r="N583" s="128">
        <v>4.3</v>
      </c>
      <c r="O583" s="60">
        <f t="shared" si="178"/>
        <v>94</v>
      </c>
      <c r="P583" s="59">
        <f t="shared" si="179"/>
        <v>0.03</v>
      </c>
      <c r="Q583" s="65">
        <f t="shared" si="172"/>
        <v>-0.38999999999999996</v>
      </c>
      <c r="R583" s="65">
        <f t="shared" si="180"/>
        <v>0.36</v>
      </c>
      <c r="S583" s="26">
        <f t="shared" si="165"/>
        <v>2</v>
      </c>
      <c r="T583" s="26">
        <f t="shared" si="170"/>
        <v>10</v>
      </c>
      <c r="U583" s="23">
        <f t="shared" si="166"/>
        <v>0</v>
      </c>
      <c r="V583" s="19">
        <f t="shared" si="167"/>
        <v>0</v>
      </c>
      <c r="W583" s="23">
        <f t="shared" si="168"/>
        <v>0</v>
      </c>
      <c r="X583" s="17" t="str">
        <f t="shared" si="169"/>
        <v>ВА</v>
      </c>
      <c r="Y583" s="1"/>
    </row>
    <row r="584" spans="2:26" s="112" customFormat="1" ht="15" outlineLevel="2" x14ac:dyDescent="0.25">
      <c r="B584" s="2">
        <v>546</v>
      </c>
      <c r="C584" s="76" t="s">
        <v>587</v>
      </c>
      <c r="D584" s="5">
        <v>277.13</v>
      </c>
      <c r="E584" s="5">
        <v>253.12</v>
      </c>
      <c r="F584" s="13">
        <v>352.01</v>
      </c>
      <c r="G584" s="10">
        <f t="shared" si="173"/>
        <v>0.91</v>
      </c>
      <c r="H584" s="59">
        <f t="shared" si="174"/>
        <v>-8.9999999999999969E-2</v>
      </c>
      <c r="I584" s="3">
        <f t="shared" si="171"/>
        <v>254</v>
      </c>
      <c r="J584" s="59">
        <f t="shared" si="175"/>
        <v>-1.98</v>
      </c>
      <c r="K584" s="83">
        <v>1909.7</v>
      </c>
      <c r="L584" s="120">
        <f t="shared" si="176"/>
        <v>7.5</v>
      </c>
      <c r="M584" s="59">
        <f t="shared" si="177"/>
        <v>0.32</v>
      </c>
      <c r="N584" s="128">
        <v>1.4</v>
      </c>
      <c r="O584" s="60">
        <f t="shared" si="178"/>
        <v>181</v>
      </c>
      <c r="P584" s="59">
        <f t="shared" si="179"/>
        <v>0.98</v>
      </c>
      <c r="Q584" s="65">
        <f t="shared" si="172"/>
        <v>-2.0699999999999998</v>
      </c>
      <c r="R584" s="65">
        <f t="shared" si="180"/>
        <v>1.3</v>
      </c>
      <c r="S584" s="116">
        <f t="shared" si="165"/>
        <v>2</v>
      </c>
      <c r="T584" s="116">
        <f t="shared" si="170"/>
        <v>10</v>
      </c>
      <c r="U584" s="110">
        <f t="shared" si="166"/>
        <v>0</v>
      </c>
      <c r="V584" s="119">
        <f t="shared" si="167"/>
        <v>0</v>
      </c>
      <c r="W584" s="110">
        <f t="shared" si="168"/>
        <v>0</v>
      </c>
      <c r="X584" s="119" t="str">
        <f t="shared" si="169"/>
        <v>ВА</v>
      </c>
    </row>
    <row r="585" spans="2:26" ht="15" outlineLevel="2" x14ac:dyDescent="0.25">
      <c r="B585" s="2">
        <v>547</v>
      </c>
      <c r="C585" s="76" t="s">
        <v>588</v>
      </c>
      <c r="D585" s="5">
        <v>340.57</v>
      </c>
      <c r="E585" s="5">
        <v>265.82</v>
      </c>
      <c r="F585" s="13">
        <v>202.76</v>
      </c>
      <c r="G585" s="10">
        <f t="shared" si="173"/>
        <v>0.78</v>
      </c>
      <c r="H585" s="59">
        <f t="shared" si="174"/>
        <v>-0.21999999999999997</v>
      </c>
      <c r="I585" s="3">
        <f t="shared" si="171"/>
        <v>139</v>
      </c>
      <c r="J585" s="59">
        <f t="shared" si="175"/>
        <v>-0.63</v>
      </c>
      <c r="K585" s="83">
        <v>2489</v>
      </c>
      <c r="L585" s="120">
        <f t="shared" si="176"/>
        <v>9.4</v>
      </c>
      <c r="M585" s="59">
        <f t="shared" si="177"/>
        <v>0.15</v>
      </c>
      <c r="N585" s="128">
        <v>2.9</v>
      </c>
      <c r="O585" s="60">
        <f t="shared" si="178"/>
        <v>92</v>
      </c>
      <c r="P585" s="59">
        <f t="shared" si="179"/>
        <v>0.01</v>
      </c>
      <c r="Q585" s="65">
        <f t="shared" si="172"/>
        <v>-0.85</v>
      </c>
      <c r="R585" s="65">
        <f t="shared" si="180"/>
        <v>0.16</v>
      </c>
      <c r="S585" s="26">
        <f t="shared" si="165"/>
        <v>2</v>
      </c>
      <c r="T585" s="26">
        <f t="shared" si="170"/>
        <v>10</v>
      </c>
      <c r="U585" s="23">
        <f t="shared" si="166"/>
        <v>0</v>
      </c>
      <c r="V585" s="19">
        <f t="shared" si="167"/>
        <v>0</v>
      </c>
      <c r="W585" s="23">
        <f t="shared" si="168"/>
        <v>0</v>
      </c>
      <c r="X585" s="17" t="str">
        <f t="shared" si="169"/>
        <v>ВА</v>
      </c>
      <c r="Y585" s="1"/>
      <c r="Z585" s="181"/>
    </row>
    <row r="586" spans="2:26" ht="15" outlineLevel="2" x14ac:dyDescent="0.25">
      <c r="B586" s="2">
        <v>548</v>
      </c>
      <c r="C586" s="76" t="s">
        <v>589</v>
      </c>
      <c r="D586" s="5">
        <v>149.68</v>
      </c>
      <c r="E586" s="5">
        <v>122.32</v>
      </c>
      <c r="F586" s="13">
        <v>82.36</v>
      </c>
      <c r="G586" s="10">
        <f t="shared" si="173"/>
        <v>0.82</v>
      </c>
      <c r="H586" s="59">
        <f t="shared" si="174"/>
        <v>-0.18000000000000005</v>
      </c>
      <c r="I586" s="3">
        <f t="shared" si="171"/>
        <v>123</v>
      </c>
      <c r="J586" s="59">
        <f t="shared" si="175"/>
        <v>-0.45</v>
      </c>
      <c r="K586" s="83">
        <v>2339.4</v>
      </c>
      <c r="L586" s="120">
        <f t="shared" si="176"/>
        <v>19.100000000000001</v>
      </c>
      <c r="M586" s="59">
        <f t="shared" si="177"/>
        <v>-0.72</v>
      </c>
      <c r="N586" s="128">
        <v>3.9</v>
      </c>
      <c r="O586" s="60">
        <f t="shared" si="178"/>
        <v>31</v>
      </c>
      <c r="P586" s="59">
        <f t="shared" si="179"/>
        <v>-0.66</v>
      </c>
      <c r="Q586" s="65">
        <f t="shared" si="172"/>
        <v>-0.63000000000000012</v>
      </c>
      <c r="R586" s="65">
        <f t="shared" si="180"/>
        <v>-1.38</v>
      </c>
      <c r="S586" s="26">
        <f t="shared" si="165"/>
        <v>2</v>
      </c>
      <c r="T586" s="26">
        <f t="shared" si="170"/>
        <v>20</v>
      </c>
      <c r="U586" s="23">
        <f t="shared" si="166"/>
        <v>0</v>
      </c>
      <c r="V586" s="19">
        <f t="shared" si="167"/>
        <v>0</v>
      </c>
      <c r="W586" s="23" t="str">
        <f t="shared" si="168"/>
        <v>ВВ</v>
      </c>
      <c r="X586" s="17">
        <f t="shared" si="169"/>
        <v>0</v>
      </c>
      <c r="Y586" s="1"/>
    </row>
    <row r="587" spans="2:26" ht="15" outlineLevel="2" x14ac:dyDescent="0.25">
      <c r="B587" s="2">
        <v>549</v>
      </c>
      <c r="C587" s="76" t="s">
        <v>590</v>
      </c>
      <c r="D587" s="5">
        <v>388.98</v>
      </c>
      <c r="E587" s="5">
        <v>308.17</v>
      </c>
      <c r="F587" s="13">
        <v>139.81</v>
      </c>
      <c r="G587" s="10">
        <f t="shared" si="173"/>
        <v>0.79</v>
      </c>
      <c r="H587" s="59">
        <f t="shared" si="174"/>
        <v>-0.20999999999999996</v>
      </c>
      <c r="I587" s="3">
        <f t="shared" si="171"/>
        <v>83</v>
      </c>
      <c r="J587" s="59">
        <f t="shared" si="175"/>
        <v>0.02</v>
      </c>
      <c r="K587" s="83">
        <v>2597.6999999999998</v>
      </c>
      <c r="L587" s="120">
        <f t="shared" si="176"/>
        <v>8.4</v>
      </c>
      <c r="M587" s="59">
        <f t="shared" si="177"/>
        <v>0.24</v>
      </c>
      <c r="N587" s="128">
        <v>4</v>
      </c>
      <c r="O587" s="60">
        <f t="shared" si="178"/>
        <v>77</v>
      </c>
      <c r="P587" s="59">
        <f t="shared" si="179"/>
        <v>-0.16</v>
      </c>
      <c r="Q587" s="65">
        <f t="shared" si="172"/>
        <v>-0.18999999999999997</v>
      </c>
      <c r="R587" s="65">
        <f t="shared" si="180"/>
        <v>7.9999999999999988E-2</v>
      </c>
      <c r="S587" s="26">
        <f t="shared" si="165"/>
        <v>2</v>
      </c>
      <c r="T587" s="26">
        <f t="shared" si="170"/>
        <v>10</v>
      </c>
      <c r="U587" s="23">
        <f t="shared" si="166"/>
        <v>0</v>
      </c>
      <c r="V587" s="19">
        <f t="shared" si="167"/>
        <v>0</v>
      </c>
      <c r="W587" s="23">
        <f t="shared" si="168"/>
        <v>0</v>
      </c>
      <c r="X587" s="17" t="str">
        <f t="shared" si="169"/>
        <v>ВА</v>
      </c>
      <c r="Y587" s="1"/>
    </row>
    <row r="588" spans="2:26" ht="15" outlineLevel="2" x14ac:dyDescent="0.25">
      <c r="B588" s="2">
        <v>550</v>
      </c>
      <c r="C588" s="76" t="s">
        <v>591</v>
      </c>
      <c r="D588" s="5">
        <v>230.88</v>
      </c>
      <c r="E588" s="5">
        <v>194.72</v>
      </c>
      <c r="F588" s="13">
        <v>111.16</v>
      </c>
      <c r="G588" s="10">
        <f t="shared" si="173"/>
        <v>0.84</v>
      </c>
      <c r="H588" s="59">
        <f t="shared" si="174"/>
        <v>-0.16000000000000003</v>
      </c>
      <c r="I588" s="3">
        <f t="shared" si="171"/>
        <v>104</v>
      </c>
      <c r="J588" s="59">
        <f t="shared" si="175"/>
        <v>-0.22</v>
      </c>
      <c r="K588" s="83">
        <v>2589.1999999999998</v>
      </c>
      <c r="L588" s="120">
        <f t="shared" si="176"/>
        <v>13.3</v>
      </c>
      <c r="M588" s="59">
        <f t="shared" si="177"/>
        <v>-0.2</v>
      </c>
      <c r="N588" s="128">
        <v>3</v>
      </c>
      <c r="O588" s="60">
        <f t="shared" si="178"/>
        <v>65</v>
      </c>
      <c r="P588" s="59">
        <f t="shared" si="179"/>
        <v>-0.28999999999999998</v>
      </c>
      <c r="Q588" s="65">
        <f t="shared" si="172"/>
        <v>-0.38</v>
      </c>
      <c r="R588" s="65">
        <f t="shared" si="180"/>
        <v>-0.49</v>
      </c>
      <c r="S588" s="26">
        <f t="shared" si="165"/>
        <v>2</v>
      </c>
      <c r="T588" s="26">
        <f t="shared" si="170"/>
        <v>20</v>
      </c>
      <c r="U588" s="23">
        <f t="shared" si="166"/>
        <v>0</v>
      </c>
      <c r="V588" s="19">
        <f t="shared" si="167"/>
        <v>0</v>
      </c>
      <c r="W588" s="23" t="str">
        <f t="shared" si="168"/>
        <v>ВВ</v>
      </c>
      <c r="X588" s="17">
        <f t="shared" si="169"/>
        <v>0</v>
      </c>
      <c r="Y588" s="1"/>
    </row>
    <row r="589" spans="2:26" ht="15" outlineLevel="2" x14ac:dyDescent="0.25">
      <c r="B589" s="2">
        <v>551</v>
      </c>
      <c r="C589" s="76" t="s">
        <v>592</v>
      </c>
      <c r="D589" s="5">
        <v>175.57</v>
      </c>
      <c r="E589" s="5">
        <v>150.74</v>
      </c>
      <c r="F589" s="13">
        <v>58.83</v>
      </c>
      <c r="G589" s="10">
        <f t="shared" si="173"/>
        <v>0.86</v>
      </c>
      <c r="H589" s="59">
        <f t="shared" si="174"/>
        <v>-0.14000000000000001</v>
      </c>
      <c r="I589" s="3">
        <f t="shared" si="171"/>
        <v>71</v>
      </c>
      <c r="J589" s="59">
        <f t="shared" si="175"/>
        <v>0.17</v>
      </c>
      <c r="K589" s="83">
        <v>1928.9</v>
      </c>
      <c r="L589" s="120">
        <f t="shared" si="176"/>
        <v>12.8</v>
      </c>
      <c r="M589" s="59">
        <f t="shared" si="177"/>
        <v>-0.15</v>
      </c>
      <c r="N589" s="128">
        <v>2</v>
      </c>
      <c r="O589" s="60">
        <f t="shared" si="178"/>
        <v>75</v>
      </c>
      <c r="P589" s="59">
        <f t="shared" si="179"/>
        <v>-0.18</v>
      </c>
      <c r="Q589" s="65">
        <f t="shared" si="172"/>
        <v>0.03</v>
      </c>
      <c r="R589" s="65">
        <f t="shared" si="180"/>
        <v>-0.32999999999999996</v>
      </c>
      <c r="S589" s="26">
        <f t="shared" si="165"/>
        <v>1</v>
      </c>
      <c r="T589" s="26">
        <f t="shared" si="170"/>
        <v>20</v>
      </c>
      <c r="U589" s="23" t="str">
        <f t="shared" si="166"/>
        <v>АВ</v>
      </c>
      <c r="V589" s="19">
        <f t="shared" si="167"/>
        <v>0</v>
      </c>
      <c r="W589" s="23">
        <f t="shared" si="168"/>
        <v>0</v>
      </c>
      <c r="X589" s="17">
        <f t="shared" si="169"/>
        <v>0</v>
      </c>
      <c r="Y589" s="1"/>
    </row>
    <row r="590" spans="2:26" ht="15" outlineLevel="2" x14ac:dyDescent="0.25">
      <c r="B590" s="2">
        <v>552</v>
      </c>
      <c r="C590" s="76" t="s">
        <v>593</v>
      </c>
      <c r="D590" s="5">
        <v>506.86</v>
      </c>
      <c r="E590" s="5">
        <v>414.86</v>
      </c>
      <c r="F590" s="13">
        <v>53</v>
      </c>
      <c r="G590" s="10">
        <f t="shared" si="173"/>
        <v>0.82</v>
      </c>
      <c r="H590" s="59">
        <f t="shared" si="174"/>
        <v>-0.18000000000000005</v>
      </c>
      <c r="I590" s="3">
        <f t="shared" si="171"/>
        <v>23</v>
      </c>
      <c r="J590" s="59">
        <f t="shared" si="175"/>
        <v>0.73</v>
      </c>
      <c r="K590" s="83">
        <v>2604.9</v>
      </c>
      <c r="L590" s="120">
        <f t="shared" si="176"/>
        <v>6.3</v>
      </c>
      <c r="M590" s="59">
        <f t="shared" si="177"/>
        <v>0.43</v>
      </c>
      <c r="N590" s="128">
        <v>3.6</v>
      </c>
      <c r="O590" s="60">
        <f t="shared" si="178"/>
        <v>115</v>
      </c>
      <c r="P590" s="59">
        <f t="shared" si="179"/>
        <v>0.26</v>
      </c>
      <c r="Q590" s="65">
        <f t="shared" si="172"/>
        <v>0.54999999999999993</v>
      </c>
      <c r="R590" s="65">
        <f t="shared" si="180"/>
        <v>0.69</v>
      </c>
      <c r="S590" s="26">
        <f t="shared" si="165"/>
        <v>1</v>
      </c>
      <c r="T590" s="26">
        <f t="shared" si="170"/>
        <v>10</v>
      </c>
      <c r="U590" s="23">
        <f t="shared" si="166"/>
        <v>0</v>
      </c>
      <c r="V590" s="19" t="str">
        <f t="shared" si="167"/>
        <v>АА</v>
      </c>
      <c r="W590" s="23">
        <f t="shared" si="168"/>
        <v>0</v>
      </c>
      <c r="X590" s="17">
        <f t="shared" si="169"/>
        <v>0</v>
      </c>
      <c r="Y590" s="1"/>
    </row>
    <row r="591" spans="2:26" ht="15" outlineLevel="2" x14ac:dyDescent="0.25">
      <c r="B591" s="2">
        <v>553</v>
      </c>
      <c r="C591" s="76" t="s">
        <v>594</v>
      </c>
      <c r="D591" s="5">
        <v>56.59</v>
      </c>
      <c r="E591" s="5">
        <v>45.35</v>
      </c>
      <c r="F591" s="13">
        <v>21.24</v>
      </c>
      <c r="G591" s="10">
        <f t="shared" si="173"/>
        <v>0.8</v>
      </c>
      <c r="H591" s="59">
        <f t="shared" si="174"/>
        <v>-0.19999999999999996</v>
      </c>
      <c r="I591" s="3">
        <f t="shared" si="171"/>
        <v>85</v>
      </c>
      <c r="J591" s="59">
        <f t="shared" si="175"/>
        <v>0</v>
      </c>
      <c r="K591" s="83">
        <v>1491.8</v>
      </c>
      <c r="L591" s="120">
        <f t="shared" si="176"/>
        <v>32.9</v>
      </c>
      <c r="M591" s="59">
        <f t="shared" si="177"/>
        <v>-1.96</v>
      </c>
      <c r="N591" s="128">
        <v>2</v>
      </c>
      <c r="O591" s="60">
        <f t="shared" si="178"/>
        <v>23</v>
      </c>
      <c r="P591" s="59">
        <f t="shared" si="179"/>
        <v>-0.75</v>
      </c>
      <c r="Q591" s="65">
        <f t="shared" si="172"/>
        <v>-0.19999999999999996</v>
      </c>
      <c r="R591" s="65">
        <f t="shared" si="180"/>
        <v>-2.71</v>
      </c>
      <c r="S591" s="26">
        <f t="shared" si="165"/>
        <v>2</v>
      </c>
      <c r="T591" s="26">
        <f t="shared" si="170"/>
        <v>20</v>
      </c>
      <c r="U591" s="23">
        <f t="shared" si="166"/>
        <v>0</v>
      </c>
      <c r="V591" s="19">
        <f t="shared" si="167"/>
        <v>0</v>
      </c>
      <c r="W591" s="23" t="str">
        <f t="shared" si="168"/>
        <v>ВВ</v>
      </c>
      <c r="X591" s="17">
        <f t="shared" si="169"/>
        <v>0</v>
      </c>
      <c r="Y591" s="1"/>
    </row>
    <row r="592" spans="2:26" ht="15" outlineLevel="2" x14ac:dyDescent="0.25">
      <c r="B592" s="2">
        <v>554</v>
      </c>
      <c r="C592" s="76" t="s">
        <v>595</v>
      </c>
      <c r="D592" s="5">
        <v>292.77</v>
      </c>
      <c r="E592" s="5">
        <v>266.79000000000002</v>
      </c>
      <c r="F592" s="13">
        <v>134.97999999999999</v>
      </c>
      <c r="G592" s="10">
        <f t="shared" si="173"/>
        <v>0.91</v>
      </c>
      <c r="H592" s="59">
        <f t="shared" si="174"/>
        <v>-8.9999999999999969E-2</v>
      </c>
      <c r="I592" s="3">
        <f t="shared" si="171"/>
        <v>92</v>
      </c>
      <c r="J592" s="59">
        <f t="shared" si="175"/>
        <v>-0.08</v>
      </c>
      <c r="K592" s="83">
        <v>2368.8000000000002</v>
      </c>
      <c r="L592" s="120">
        <f t="shared" si="176"/>
        <v>8.9</v>
      </c>
      <c r="M592" s="59">
        <f t="shared" si="177"/>
        <v>0.2</v>
      </c>
      <c r="N592" s="128">
        <v>4</v>
      </c>
      <c r="O592" s="60">
        <f t="shared" si="178"/>
        <v>67</v>
      </c>
      <c r="P592" s="59">
        <f t="shared" si="179"/>
        <v>-0.27</v>
      </c>
      <c r="Q592" s="65">
        <f t="shared" si="172"/>
        <v>-0.16999999999999998</v>
      </c>
      <c r="R592" s="65">
        <f t="shared" si="180"/>
        <v>-7.0000000000000007E-2</v>
      </c>
      <c r="S592" s="26">
        <f t="shared" si="165"/>
        <v>2</v>
      </c>
      <c r="T592" s="26">
        <f t="shared" si="170"/>
        <v>20</v>
      </c>
      <c r="U592" s="23">
        <f t="shared" si="166"/>
        <v>0</v>
      </c>
      <c r="V592" s="19">
        <f t="shared" si="167"/>
        <v>0</v>
      </c>
      <c r="W592" s="23" t="str">
        <f t="shared" si="168"/>
        <v>ВВ</v>
      </c>
      <c r="X592" s="17">
        <f t="shared" si="169"/>
        <v>0</v>
      </c>
      <c r="Y592" s="1"/>
    </row>
    <row r="593" spans="2:25" ht="15" outlineLevel="2" x14ac:dyDescent="0.25">
      <c r="B593" s="2">
        <v>555</v>
      </c>
      <c r="C593" s="76" t="s">
        <v>596</v>
      </c>
      <c r="D593" s="5">
        <v>738.79</v>
      </c>
      <c r="E593" s="5">
        <v>648</v>
      </c>
      <c r="F593" s="13">
        <v>385.79</v>
      </c>
      <c r="G593" s="10">
        <f t="shared" si="173"/>
        <v>0.88</v>
      </c>
      <c r="H593" s="59">
        <f t="shared" si="174"/>
        <v>-0.12</v>
      </c>
      <c r="I593" s="3">
        <f t="shared" si="171"/>
        <v>109</v>
      </c>
      <c r="J593" s="59">
        <f t="shared" si="175"/>
        <v>-0.28000000000000003</v>
      </c>
      <c r="K593" s="83">
        <v>5259.6</v>
      </c>
      <c r="L593" s="120">
        <f t="shared" si="176"/>
        <v>8.1</v>
      </c>
      <c r="M593" s="59">
        <f t="shared" si="177"/>
        <v>0.27</v>
      </c>
      <c r="N593" s="128">
        <v>9</v>
      </c>
      <c r="O593" s="60">
        <f t="shared" si="178"/>
        <v>72</v>
      </c>
      <c r="P593" s="59">
        <f t="shared" si="179"/>
        <v>-0.21</v>
      </c>
      <c r="Q593" s="65">
        <f t="shared" si="172"/>
        <v>-0.4</v>
      </c>
      <c r="R593" s="65">
        <f t="shared" si="180"/>
        <v>6.0000000000000026E-2</v>
      </c>
      <c r="S593" s="26">
        <f t="shared" si="165"/>
        <v>2</v>
      </c>
      <c r="T593" s="26">
        <f t="shared" si="170"/>
        <v>10</v>
      </c>
      <c r="U593" s="23">
        <f t="shared" si="166"/>
        <v>0</v>
      </c>
      <c r="V593" s="19">
        <f t="shared" si="167"/>
        <v>0</v>
      </c>
      <c r="W593" s="23">
        <f t="shared" si="168"/>
        <v>0</v>
      </c>
      <c r="X593" s="17" t="str">
        <f t="shared" si="169"/>
        <v>ВА</v>
      </c>
      <c r="Y593" s="1"/>
    </row>
    <row r="594" spans="2:25" ht="15" outlineLevel="2" x14ac:dyDescent="0.25">
      <c r="B594" s="182">
        <v>556</v>
      </c>
      <c r="C594" s="113" t="s">
        <v>597</v>
      </c>
      <c r="D594" s="114">
        <v>115.12</v>
      </c>
      <c r="E594" s="114">
        <v>0</v>
      </c>
      <c r="F594" s="115">
        <v>273.12</v>
      </c>
      <c r="G594" s="183">
        <f t="shared" si="173"/>
        <v>0</v>
      </c>
      <c r="H594" s="184">
        <f t="shared" si="174"/>
        <v>-1</v>
      </c>
      <c r="I594" s="185">
        <v>0</v>
      </c>
      <c r="J594" s="184">
        <f t="shared" si="175"/>
        <v>1</v>
      </c>
      <c r="K594" s="186">
        <v>1689</v>
      </c>
      <c r="L594" s="187">
        <v>0</v>
      </c>
      <c r="M594" s="184">
        <f t="shared" si="177"/>
        <v>1</v>
      </c>
      <c r="N594" s="188">
        <v>1</v>
      </c>
      <c r="O594" s="189">
        <f t="shared" si="178"/>
        <v>0</v>
      </c>
      <c r="P594" s="184">
        <f t="shared" si="179"/>
        <v>-1</v>
      </c>
      <c r="Q594" s="190">
        <f t="shared" si="172"/>
        <v>0</v>
      </c>
      <c r="R594" s="190">
        <f t="shared" si="180"/>
        <v>0</v>
      </c>
      <c r="S594" s="26">
        <f t="shared" si="165"/>
        <v>1</v>
      </c>
      <c r="T594" s="26">
        <f t="shared" si="170"/>
        <v>10</v>
      </c>
      <c r="U594" s="23">
        <f t="shared" si="166"/>
        <v>0</v>
      </c>
      <c r="V594" s="19" t="str">
        <f t="shared" si="167"/>
        <v>АА</v>
      </c>
      <c r="W594" s="23">
        <f t="shared" si="168"/>
        <v>0</v>
      </c>
      <c r="X594" s="17">
        <f t="shared" si="169"/>
        <v>0</v>
      </c>
      <c r="Y594" s="1"/>
    </row>
    <row r="595" spans="2:25" ht="15" outlineLevel="2" x14ac:dyDescent="0.25">
      <c r="B595" s="2">
        <v>557</v>
      </c>
      <c r="C595" s="76" t="s">
        <v>598</v>
      </c>
      <c r="D595" s="5">
        <v>275.07</v>
      </c>
      <c r="E595" s="5">
        <v>232.55</v>
      </c>
      <c r="F595" s="13">
        <v>137.52000000000001</v>
      </c>
      <c r="G595" s="10">
        <f t="shared" si="173"/>
        <v>0.85</v>
      </c>
      <c r="H595" s="59">
        <f t="shared" si="174"/>
        <v>-0.15000000000000002</v>
      </c>
      <c r="I595" s="3">
        <f t="shared" si="171"/>
        <v>108</v>
      </c>
      <c r="J595" s="59">
        <f t="shared" si="175"/>
        <v>-0.27</v>
      </c>
      <c r="K595" s="83">
        <v>3826.9</v>
      </c>
      <c r="L595" s="120">
        <f t="shared" si="176"/>
        <v>16.5</v>
      </c>
      <c r="M595" s="59">
        <f t="shared" si="177"/>
        <v>-0.49</v>
      </c>
      <c r="N595" s="128">
        <v>5</v>
      </c>
      <c r="O595" s="60">
        <f t="shared" si="178"/>
        <v>47</v>
      </c>
      <c r="P595" s="59">
        <f t="shared" si="179"/>
        <v>-0.49</v>
      </c>
      <c r="Q595" s="65">
        <f t="shared" si="172"/>
        <v>-0.42000000000000004</v>
      </c>
      <c r="R595" s="65">
        <f t="shared" si="180"/>
        <v>-0.98</v>
      </c>
      <c r="S595" s="26">
        <f t="shared" si="165"/>
        <v>2</v>
      </c>
      <c r="T595" s="26">
        <f t="shared" si="170"/>
        <v>20</v>
      </c>
      <c r="U595" s="23">
        <f t="shared" si="166"/>
        <v>0</v>
      </c>
      <c r="V595" s="19">
        <f t="shared" si="167"/>
        <v>0</v>
      </c>
      <c r="W595" s="23" t="str">
        <f t="shared" si="168"/>
        <v>ВВ</v>
      </c>
      <c r="X595" s="17">
        <f t="shared" si="169"/>
        <v>0</v>
      </c>
      <c r="Y595" s="1"/>
    </row>
    <row r="596" spans="2:25" ht="15" outlineLevel="2" x14ac:dyDescent="0.25">
      <c r="B596" s="2">
        <v>558</v>
      </c>
      <c r="C596" s="76" t="s">
        <v>599</v>
      </c>
      <c r="D596" s="5">
        <v>179.31</v>
      </c>
      <c r="E596" s="5">
        <v>144.53</v>
      </c>
      <c r="F596" s="13">
        <v>81.77</v>
      </c>
      <c r="G596" s="10">
        <f t="shared" si="173"/>
        <v>0.81</v>
      </c>
      <c r="H596" s="59">
        <f t="shared" si="174"/>
        <v>-0.18999999999999995</v>
      </c>
      <c r="I596" s="3">
        <f t="shared" si="171"/>
        <v>103</v>
      </c>
      <c r="J596" s="59">
        <f t="shared" si="175"/>
        <v>-0.21</v>
      </c>
      <c r="K596" s="83">
        <v>2627.5</v>
      </c>
      <c r="L596" s="120">
        <f t="shared" si="176"/>
        <v>18.2</v>
      </c>
      <c r="M596" s="59">
        <f t="shared" si="177"/>
        <v>-0.64</v>
      </c>
      <c r="N596" s="128">
        <v>4</v>
      </c>
      <c r="O596" s="60">
        <f t="shared" si="178"/>
        <v>36</v>
      </c>
      <c r="P596" s="59">
        <f t="shared" si="179"/>
        <v>-0.61</v>
      </c>
      <c r="Q596" s="65">
        <f t="shared" si="172"/>
        <v>-0.39999999999999991</v>
      </c>
      <c r="R596" s="65">
        <f t="shared" si="180"/>
        <v>-1.25</v>
      </c>
      <c r="S596" s="26">
        <f t="shared" si="165"/>
        <v>2</v>
      </c>
      <c r="T596" s="26">
        <f t="shared" si="170"/>
        <v>20</v>
      </c>
      <c r="U596" s="23">
        <f t="shared" si="166"/>
        <v>0</v>
      </c>
      <c r="V596" s="19">
        <f t="shared" si="167"/>
        <v>0</v>
      </c>
      <c r="W596" s="23" t="str">
        <f t="shared" si="168"/>
        <v>ВВ</v>
      </c>
      <c r="X596" s="17">
        <f t="shared" si="169"/>
        <v>0</v>
      </c>
      <c r="Y596" s="1"/>
    </row>
    <row r="597" spans="2:25" ht="15" outlineLevel="2" x14ac:dyDescent="0.25">
      <c r="B597" s="2">
        <v>559</v>
      </c>
      <c r="C597" s="76" t="s">
        <v>600</v>
      </c>
      <c r="D597" s="5">
        <v>475.45</v>
      </c>
      <c r="E597" s="5">
        <v>407.62</v>
      </c>
      <c r="F597" s="13">
        <v>229.83</v>
      </c>
      <c r="G597" s="10">
        <f t="shared" si="173"/>
        <v>0.86</v>
      </c>
      <c r="H597" s="59">
        <f t="shared" si="174"/>
        <v>-0.14000000000000001</v>
      </c>
      <c r="I597" s="3">
        <f t="shared" si="171"/>
        <v>103</v>
      </c>
      <c r="J597" s="59">
        <f t="shared" si="175"/>
        <v>-0.21</v>
      </c>
      <c r="K597" s="83">
        <v>3174.3</v>
      </c>
      <c r="L597" s="120">
        <f t="shared" si="176"/>
        <v>7.8</v>
      </c>
      <c r="M597" s="59">
        <f t="shared" si="177"/>
        <v>0.3</v>
      </c>
      <c r="N597" s="128">
        <v>5</v>
      </c>
      <c r="O597" s="60">
        <f t="shared" si="178"/>
        <v>82</v>
      </c>
      <c r="P597" s="59">
        <f t="shared" si="179"/>
        <v>-0.1</v>
      </c>
      <c r="Q597" s="65">
        <f t="shared" si="172"/>
        <v>-0.35</v>
      </c>
      <c r="R597" s="65">
        <f t="shared" si="180"/>
        <v>0.19999999999999998</v>
      </c>
      <c r="S597" s="26">
        <f t="shared" si="165"/>
        <v>2</v>
      </c>
      <c r="T597" s="26">
        <f t="shared" si="170"/>
        <v>10</v>
      </c>
      <c r="U597" s="23">
        <f t="shared" si="166"/>
        <v>0</v>
      </c>
      <c r="V597" s="19">
        <f t="shared" si="167"/>
        <v>0</v>
      </c>
      <c r="W597" s="23">
        <f t="shared" si="168"/>
        <v>0</v>
      </c>
      <c r="X597" s="17" t="str">
        <f t="shared" si="169"/>
        <v>ВА</v>
      </c>
      <c r="Y597" s="1"/>
    </row>
    <row r="598" spans="2:25" ht="15" outlineLevel="2" x14ac:dyDescent="0.25">
      <c r="B598" s="2">
        <v>560</v>
      </c>
      <c r="C598" s="76" t="s">
        <v>601</v>
      </c>
      <c r="D598" s="5">
        <v>285.26</v>
      </c>
      <c r="E598" s="5">
        <v>226.65</v>
      </c>
      <c r="F598" s="13">
        <v>136.6</v>
      </c>
      <c r="G598" s="10">
        <f t="shared" si="173"/>
        <v>0.79</v>
      </c>
      <c r="H598" s="59">
        <f t="shared" si="174"/>
        <v>-0.20999999999999996</v>
      </c>
      <c r="I598" s="3">
        <f t="shared" si="171"/>
        <v>110</v>
      </c>
      <c r="J598" s="59">
        <f t="shared" si="175"/>
        <v>-0.28999999999999998</v>
      </c>
      <c r="K598" s="83">
        <v>2681.7</v>
      </c>
      <c r="L598" s="120">
        <f t="shared" si="176"/>
        <v>11.8</v>
      </c>
      <c r="M598" s="59">
        <f t="shared" si="177"/>
        <v>-0.06</v>
      </c>
      <c r="N598" s="128">
        <v>3</v>
      </c>
      <c r="O598" s="60">
        <f t="shared" si="178"/>
        <v>76</v>
      </c>
      <c r="P598" s="59">
        <f t="shared" si="179"/>
        <v>-0.17</v>
      </c>
      <c r="Q598" s="65">
        <f t="shared" si="172"/>
        <v>-0.49999999999999994</v>
      </c>
      <c r="R598" s="65">
        <f t="shared" si="180"/>
        <v>-0.23</v>
      </c>
      <c r="S598" s="26">
        <f t="shared" si="165"/>
        <v>2</v>
      </c>
      <c r="T598" s="26">
        <f t="shared" si="170"/>
        <v>20</v>
      </c>
      <c r="U598" s="23">
        <f t="shared" si="166"/>
        <v>0</v>
      </c>
      <c r="V598" s="19">
        <f t="shared" si="167"/>
        <v>0</v>
      </c>
      <c r="W598" s="23" t="str">
        <f t="shared" si="168"/>
        <v>ВВ</v>
      </c>
      <c r="X598" s="17">
        <f t="shared" si="169"/>
        <v>0</v>
      </c>
      <c r="Y598" s="1"/>
    </row>
    <row r="599" spans="2:25" ht="15" outlineLevel="2" x14ac:dyDescent="0.25">
      <c r="B599" s="2">
        <v>561</v>
      </c>
      <c r="C599" s="76" t="s">
        <v>602</v>
      </c>
      <c r="D599" s="5">
        <v>1181.19</v>
      </c>
      <c r="E599" s="5">
        <v>1027.53</v>
      </c>
      <c r="F599" s="13">
        <v>505.66</v>
      </c>
      <c r="G599" s="10">
        <f t="shared" si="173"/>
        <v>0.87</v>
      </c>
      <c r="H599" s="59">
        <f t="shared" si="174"/>
        <v>-0.13</v>
      </c>
      <c r="I599" s="3">
        <f t="shared" si="171"/>
        <v>90</v>
      </c>
      <c r="J599" s="59">
        <f t="shared" si="175"/>
        <v>-0.06</v>
      </c>
      <c r="K599" s="83">
        <v>7893.5</v>
      </c>
      <c r="L599" s="120">
        <f t="shared" si="176"/>
        <v>7.7</v>
      </c>
      <c r="M599" s="59">
        <f t="shared" si="177"/>
        <v>0.31</v>
      </c>
      <c r="N599" s="128">
        <v>8</v>
      </c>
      <c r="O599" s="60">
        <f t="shared" si="178"/>
        <v>128</v>
      </c>
      <c r="P599" s="59">
        <f t="shared" si="179"/>
        <v>0.4</v>
      </c>
      <c r="Q599" s="65">
        <f t="shared" si="172"/>
        <v>-0.19</v>
      </c>
      <c r="R599" s="65">
        <f t="shared" si="180"/>
        <v>0.71</v>
      </c>
      <c r="S599" s="26">
        <f t="shared" si="165"/>
        <v>2</v>
      </c>
      <c r="T599" s="26">
        <f t="shared" si="170"/>
        <v>10</v>
      </c>
      <c r="U599" s="23">
        <f t="shared" si="166"/>
        <v>0</v>
      </c>
      <c r="V599" s="19">
        <f t="shared" si="167"/>
        <v>0</v>
      </c>
      <c r="W599" s="23">
        <f t="shared" si="168"/>
        <v>0</v>
      </c>
      <c r="X599" s="17" t="str">
        <f t="shared" si="169"/>
        <v>ВА</v>
      </c>
      <c r="Y599" s="1"/>
    </row>
    <row r="600" spans="2:25" ht="15" outlineLevel="2" x14ac:dyDescent="0.25">
      <c r="B600" s="2">
        <v>563</v>
      </c>
      <c r="C600" s="76" t="s">
        <v>603</v>
      </c>
      <c r="D600" s="5">
        <v>335.64</v>
      </c>
      <c r="E600" s="5">
        <v>329.06</v>
      </c>
      <c r="F600" s="13">
        <v>124.58</v>
      </c>
      <c r="G600" s="10">
        <f t="shared" si="173"/>
        <v>0.98</v>
      </c>
      <c r="H600" s="59">
        <f t="shared" si="174"/>
        <v>-2.0000000000000018E-2</v>
      </c>
      <c r="I600" s="3">
        <f t="shared" si="171"/>
        <v>69</v>
      </c>
      <c r="J600" s="59">
        <f t="shared" si="175"/>
        <v>0.19</v>
      </c>
      <c r="K600" s="83">
        <v>3082.3</v>
      </c>
      <c r="L600" s="120">
        <f t="shared" si="176"/>
        <v>9.4</v>
      </c>
      <c r="M600" s="59">
        <f t="shared" si="177"/>
        <v>0.15</v>
      </c>
      <c r="N600" s="128">
        <v>4</v>
      </c>
      <c r="O600" s="60">
        <f t="shared" si="178"/>
        <v>82</v>
      </c>
      <c r="P600" s="59">
        <f t="shared" si="179"/>
        <v>-0.1</v>
      </c>
      <c r="Q600" s="65">
        <f t="shared" ref="Q600:Q623" si="181">H600+J600</f>
        <v>0.16999999999999998</v>
      </c>
      <c r="R600" s="65">
        <f t="shared" si="180"/>
        <v>4.9999999999999989E-2</v>
      </c>
      <c r="S600" s="26">
        <f t="shared" ref="S600:S623" si="182">IF(Q600&gt;=$Q$38,1,2)</f>
        <v>1</v>
      </c>
      <c r="T600" s="26">
        <f t="shared" ref="T600:T623" si="183">IF(R600&gt;=$R$38,10,20)</f>
        <v>10</v>
      </c>
      <c r="U600" s="23">
        <f t="shared" ref="U600:U623" si="184">IF(S600+T600=21,$U$8,0)</f>
        <v>0</v>
      </c>
      <c r="V600" s="19" t="str">
        <f t="shared" ref="V600:V623" si="185">IF(S600+T600=11,$V$8,0)</f>
        <v>АА</v>
      </c>
      <c r="W600" s="23">
        <f t="shared" ref="W600:W623" si="186">IF(S600+T600=22,$W$8,0)</f>
        <v>0</v>
      </c>
      <c r="X600" s="17">
        <f t="shared" ref="X600:X623" si="187">IF(S600+T600=12,$X$8,0)</f>
        <v>0</v>
      </c>
      <c r="Y600" s="1"/>
    </row>
    <row r="601" spans="2:25" ht="15" outlineLevel="2" x14ac:dyDescent="0.25">
      <c r="B601" s="2">
        <v>564</v>
      </c>
      <c r="C601" s="76" t="s">
        <v>604</v>
      </c>
      <c r="D601" s="5">
        <v>204.02</v>
      </c>
      <c r="E601" s="5">
        <v>184.89</v>
      </c>
      <c r="F601" s="13">
        <v>103.13</v>
      </c>
      <c r="G601" s="10">
        <f t="shared" si="173"/>
        <v>0.91</v>
      </c>
      <c r="H601" s="59">
        <f t="shared" si="174"/>
        <v>-8.9999999999999969E-2</v>
      </c>
      <c r="I601" s="3">
        <f t="shared" si="171"/>
        <v>102</v>
      </c>
      <c r="J601" s="59">
        <f t="shared" si="175"/>
        <v>-0.2</v>
      </c>
      <c r="K601" s="83">
        <v>2597.9</v>
      </c>
      <c r="L601" s="120">
        <f t="shared" si="176"/>
        <v>14.1</v>
      </c>
      <c r="M601" s="59">
        <f t="shared" si="177"/>
        <v>-0.27</v>
      </c>
      <c r="N601" s="128">
        <v>2</v>
      </c>
      <c r="O601" s="60">
        <f t="shared" si="178"/>
        <v>92</v>
      </c>
      <c r="P601" s="59">
        <f t="shared" si="179"/>
        <v>0.01</v>
      </c>
      <c r="Q601" s="65">
        <f t="shared" si="181"/>
        <v>-0.28999999999999998</v>
      </c>
      <c r="R601" s="65">
        <f t="shared" si="180"/>
        <v>-0.26</v>
      </c>
      <c r="S601" s="26">
        <f t="shared" si="182"/>
        <v>2</v>
      </c>
      <c r="T601" s="26">
        <f t="shared" si="183"/>
        <v>20</v>
      </c>
      <c r="U601" s="23">
        <f t="shared" si="184"/>
        <v>0</v>
      </c>
      <c r="V601" s="19">
        <f t="shared" si="185"/>
        <v>0</v>
      </c>
      <c r="W601" s="23" t="str">
        <f t="shared" si="186"/>
        <v>ВВ</v>
      </c>
      <c r="X601" s="17">
        <f t="shared" si="187"/>
        <v>0</v>
      </c>
      <c r="Y601" s="1"/>
    </row>
    <row r="602" spans="2:25" ht="15" outlineLevel="2" x14ac:dyDescent="0.25">
      <c r="B602" s="2">
        <v>565</v>
      </c>
      <c r="C602" s="76" t="s">
        <v>605</v>
      </c>
      <c r="D602" s="5">
        <v>228.82</v>
      </c>
      <c r="E602" s="5">
        <v>239.75</v>
      </c>
      <c r="F602" s="13">
        <v>158.07</v>
      </c>
      <c r="G602" s="10">
        <f t="shared" si="173"/>
        <v>1.05</v>
      </c>
      <c r="H602" s="59">
        <f t="shared" si="174"/>
        <v>5.0000000000000044E-2</v>
      </c>
      <c r="I602" s="3">
        <f t="shared" si="171"/>
        <v>120</v>
      </c>
      <c r="J602" s="59">
        <f t="shared" si="175"/>
        <v>-0.41</v>
      </c>
      <c r="K602" s="83">
        <v>2104</v>
      </c>
      <c r="L602" s="120">
        <f t="shared" si="176"/>
        <v>8.8000000000000007</v>
      </c>
      <c r="M602" s="59">
        <f t="shared" si="177"/>
        <v>0.21</v>
      </c>
      <c r="N602" s="128">
        <v>2.8</v>
      </c>
      <c r="O602" s="60">
        <f t="shared" si="178"/>
        <v>86</v>
      </c>
      <c r="P602" s="59">
        <f t="shared" si="179"/>
        <v>-0.06</v>
      </c>
      <c r="Q602" s="65">
        <f t="shared" si="181"/>
        <v>-0.35999999999999993</v>
      </c>
      <c r="R602" s="65">
        <f t="shared" si="180"/>
        <v>0.15</v>
      </c>
      <c r="S602" s="26">
        <f t="shared" si="182"/>
        <v>2</v>
      </c>
      <c r="T602" s="26">
        <f t="shared" si="183"/>
        <v>10</v>
      </c>
      <c r="U602" s="23">
        <f t="shared" si="184"/>
        <v>0</v>
      </c>
      <c r="V602" s="19">
        <f t="shared" si="185"/>
        <v>0</v>
      </c>
      <c r="W602" s="23">
        <f t="shared" si="186"/>
        <v>0</v>
      </c>
      <c r="X602" s="17" t="str">
        <f t="shared" si="187"/>
        <v>ВА</v>
      </c>
      <c r="Y602" s="1"/>
    </row>
    <row r="603" spans="2:25" ht="15" outlineLevel="2" x14ac:dyDescent="0.25">
      <c r="B603" s="2">
        <v>566</v>
      </c>
      <c r="C603" s="76" t="s">
        <v>606</v>
      </c>
      <c r="D603" s="5">
        <v>82.08</v>
      </c>
      <c r="E603" s="5">
        <v>75.63</v>
      </c>
      <c r="F603" s="13">
        <v>78.45</v>
      </c>
      <c r="G603" s="10">
        <f t="shared" si="173"/>
        <v>0.92</v>
      </c>
      <c r="H603" s="59">
        <f t="shared" si="174"/>
        <v>-7.999999999999996E-2</v>
      </c>
      <c r="I603" s="3">
        <f t="shared" si="171"/>
        <v>189</v>
      </c>
      <c r="J603" s="59">
        <f t="shared" si="175"/>
        <v>-1.22</v>
      </c>
      <c r="K603" s="83">
        <v>2154.4</v>
      </c>
      <c r="L603" s="120">
        <f t="shared" si="176"/>
        <v>28.5</v>
      </c>
      <c r="M603" s="59">
        <f t="shared" si="177"/>
        <v>-1.57</v>
      </c>
      <c r="N603" s="128">
        <v>3</v>
      </c>
      <c r="O603" s="60">
        <f t="shared" si="178"/>
        <v>25</v>
      </c>
      <c r="P603" s="59">
        <f t="shared" si="179"/>
        <v>-0.73</v>
      </c>
      <c r="Q603" s="65">
        <f t="shared" si="181"/>
        <v>-1.2999999999999998</v>
      </c>
      <c r="R603" s="65">
        <f t="shared" si="180"/>
        <v>-2.2999999999999998</v>
      </c>
      <c r="S603" s="26">
        <f t="shared" si="182"/>
        <v>2</v>
      </c>
      <c r="T603" s="26">
        <f t="shared" si="183"/>
        <v>20</v>
      </c>
      <c r="U603" s="23">
        <f t="shared" si="184"/>
        <v>0</v>
      </c>
      <c r="V603" s="19">
        <f t="shared" si="185"/>
        <v>0</v>
      </c>
      <c r="W603" s="23" t="str">
        <f t="shared" si="186"/>
        <v>ВВ</v>
      </c>
      <c r="X603" s="17">
        <f t="shared" si="187"/>
        <v>0</v>
      </c>
      <c r="Y603" s="1"/>
    </row>
    <row r="604" spans="2:25" ht="15" outlineLevel="2" x14ac:dyDescent="0.25">
      <c r="B604" s="2">
        <v>567</v>
      </c>
      <c r="C604" s="76" t="s">
        <v>607</v>
      </c>
      <c r="D604" s="5">
        <v>307.31</v>
      </c>
      <c r="E604" s="5">
        <v>292.58</v>
      </c>
      <c r="F604" s="13">
        <v>91.73</v>
      </c>
      <c r="G604" s="10">
        <f t="shared" si="173"/>
        <v>0.95</v>
      </c>
      <c r="H604" s="59">
        <f t="shared" si="174"/>
        <v>-5.0000000000000044E-2</v>
      </c>
      <c r="I604" s="3">
        <f t="shared" si="171"/>
        <v>57</v>
      </c>
      <c r="J604" s="59">
        <f t="shared" si="175"/>
        <v>0.33</v>
      </c>
      <c r="K604" s="83">
        <v>2324.1999999999998</v>
      </c>
      <c r="L604" s="120">
        <f t="shared" si="176"/>
        <v>7.9</v>
      </c>
      <c r="M604" s="59">
        <f t="shared" si="177"/>
        <v>0.28999999999999998</v>
      </c>
      <c r="N604" s="128">
        <v>13.8</v>
      </c>
      <c r="O604" s="60">
        <f t="shared" si="178"/>
        <v>21</v>
      </c>
      <c r="P604" s="59">
        <f t="shared" si="179"/>
        <v>-0.77</v>
      </c>
      <c r="Q604" s="65">
        <f t="shared" si="181"/>
        <v>0.27999999999999997</v>
      </c>
      <c r="R604" s="65">
        <f t="shared" si="180"/>
        <v>-0.48000000000000004</v>
      </c>
      <c r="S604" s="26">
        <f t="shared" si="182"/>
        <v>1</v>
      </c>
      <c r="T604" s="26">
        <f t="shared" si="183"/>
        <v>20</v>
      </c>
      <c r="U604" s="23" t="str">
        <f t="shared" si="184"/>
        <v>АВ</v>
      </c>
      <c r="V604" s="19">
        <f t="shared" si="185"/>
        <v>0</v>
      </c>
      <c r="W604" s="23">
        <f t="shared" si="186"/>
        <v>0</v>
      </c>
      <c r="X604" s="17">
        <f t="shared" si="187"/>
        <v>0</v>
      </c>
      <c r="Y604" s="1"/>
    </row>
    <row r="605" spans="2:25" ht="15" outlineLevel="2" x14ac:dyDescent="0.25">
      <c r="B605" s="2">
        <v>568</v>
      </c>
      <c r="C605" s="76" t="s">
        <v>608</v>
      </c>
      <c r="D605" s="5">
        <v>1143</v>
      </c>
      <c r="E605" s="5">
        <v>1206.29</v>
      </c>
      <c r="F605" s="13">
        <v>1456.71</v>
      </c>
      <c r="G605" s="10">
        <f t="shared" si="173"/>
        <v>1.06</v>
      </c>
      <c r="H605" s="59">
        <f t="shared" si="174"/>
        <v>6.0000000000000053E-2</v>
      </c>
      <c r="I605" s="3">
        <f t="shared" si="171"/>
        <v>220</v>
      </c>
      <c r="J605" s="59">
        <f t="shared" si="175"/>
        <v>-1.59</v>
      </c>
      <c r="K605" s="83">
        <v>8952.7000000000007</v>
      </c>
      <c r="L605" s="120">
        <f t="shared" si="176"/>
        <v>7.4</v>
      </c>
      <c r="M605" s="59">
        <f t="shared" si="177"/>
        <v>0.33</v>
      </c>
      <c r="N605" s="128">
        <v>2.5</v>
      </c>
      <c r="O605" s="60">
        <f t="shared" si="178"/>
        <v>483</v>
      </c>
      <c r="P605" s="59">
        <f t="shared" si="179"/>
        <v>4.28</v>
      </c>
      <c r="Q605" s="65">
        <f t="shared" si="181"/>
        <v>-1.53</v>
      </c>
      <c r="R605" s="65">
        <f t="shared" si="180"/>
        <v>4.6100000000000003</v>
      </c>
      <c r="S605" s="26">
        <f t="shared" si="182"/>
        <v>2</v>
      </c>
      <c r="T605" s="26">
        <f t="shared" si="183"/>
        <v>10</v>
      </c>
      <c r="U605" s="23">
        <f t="shared" si="184"/>
        <v>0</v>
      </c>
      <c r="V605" s="19">
        <f t="shared" si="185"/>
        <v>0</v>
      </c>
      <c r="W605" s="23">
        <f t="shared" si="186"/>
        <v>0</v>
      </c>
      <c r="X605" s="17" t="str">
        <f t="shared" si="187"/>
        <v>ВА</v>
      </c>
      <c r="Y605" s="1"/>
    </row>
    <row r="606" spans="2:25" ht="15" outlineLevel="2" x14ac:dyDescent="0.25">
      <c r="B606" s="2">
        <v>569</v>
      </c>
      <c r="C606" s="76" t="s">
        <v>609</v>
      </c>
      <c r="D606" s="5">
        <v>192.67</v>
      </c>
      <c r="E606" s="5">
        <v>219.13</v>
      </c>
      <c r="F606" s="13">
        <v>46.54</v>
      </c>
      <c r="G606" s="10">
        <f t="shared" si="173"/>
        <v>1.1399999999999999</v>
      </c>
      <c r="H606" s="59">
        <f t="shared" si="174"/>
        <v>0.1399999999999999</v>
      </c>
      <c r="I606" s="3">
        <f t="shared" si="171"/>
        <v>39</v>
      </c>
      <c r="J606" s="59">
        <f t="shared" si="175"/>
        <v>0.54</v>
      </c>
      <c r="K606" s="83">
        <v>2342.1999999999998</v>
      </c>
      <c r="L606" s="120">
        <f t="shared" si="176"/>
        <v>10.7</v>
      </c>
      <c r="M606" s="59">
        <f t="shared" si="177"/>
        <v>0.04</v>
      </c>
      <c r="N606" s="128">
        <v>3.9</v>
      </c>
      <c r="O606" s="60">
        <f t="shared" si="178"/>
        <v>56</v>
      </c>
      <c r="P606" s="59">
        <f t="shared" si="179"/>
        <v>-0.39</v>
      </c>
      <c r="Q606" s="65">
        <f t="shared" si="181"/>
        <v>0.67999999999999994</v>
      </c>
      <c r="R606" s="65">
        <f t="shared" si="180"/>
        <v>-0.35000000000000003</v>
      </c>
      <c r="S606" s="26">
        <f t="shared" si="182"/>
        <v>1</v>
      </c>
      <c r="T606" s="26">
        <f t="shared" si="183"/>
        <v>20</v>
      </c>
      <c r="U606" s="23" t="str">
        <f t="shared" si="184"/>
        <v>АВ</v>
      </c>
      <c r="V606" s="19">
        <f t="shared" si="185"/>
        <v>0</v>
      </c>
      <c r="W606" s="23">
        <f t="shared" si="186"/>
        <v>0</v>
      </c>
      <c r="X606" s="17">
        <f t="shared" si="187"/>
        <v>0</v>
      </c>
      <c r="Y606" s="1"/>
    </row>
    <row r="607" spans="2:25" ht="15" outlineLevel="2" x14ac:dyDescent="0.25">
      <c r="B607" s="2">
        <v>570</v>
      </c>
      <c r="C607" s="76" t="s">
        <v>610</v>
      </c>
      <c r="D607" s="5">
        <v>954.29</v>
      </c>
      <c r="E607" s="5">
        <v>983.9</v>
      </c>
      <c r="F607" s="13">
        <v>300.39</v>
      </c>
      <c r="G607" s="10">
        <f t="shared" si="173"/>
        <v>1.03</v>
      </c>
      <c r="H607" s="59">
        <f t="shared" si="174"/>
        <v>3.0000000000000027E-2</v>
      </c>
      <c r="I607" s="3">
        <f t="shared" si="171"/>
        <v>56</v>
      </c>
      <c r="J607" s="59">
        <f t="shared" si="175"/>
        <v>0.34</v>
      </c>
      <c r="K607" s="83">
        <v>3271.8</v>
      </c>
      <c r="L607" s="120">
        <f t="shared" si="176"/>
        <v>3.3</v>
      </c>
      <c r="M607" s="59">
        <f t="shared" si="177"/>
        <v>0.7</v>
      </c>
      <c r="N607" s="128">
        <v>2</v>
      </c>
      <c r="O607" s="60">
        <f t="shared" si="178"/>
        <v>492</v>
      </c>
      <c r="P607" s="59">
        <f t="shared" si="179"/>
        <v>4.38</v>
      </c>
      <c r="Q607" s="65">
        <f t="shared" si="181"/>
        <v>0.37000000000000005</v>
      </c>
      <c r="R607" s="65">
        <f t="shared" si="180"/>
        <v>5.08</v>
      </c>
      <c r="S607" s="26">
        <f t="shared" si="182"/>
        <v>1</v>
      </c>
      <c r="T607" s="26">
        <f t="shared" si="183"/>
        <v>10</v>
      </c>
      <c r="U607" s="23">
        <f t="shared" si="184"/>
        <v>0</v>
      </c>
      <c r="V607" s="19" t="str">
        <f t="shared" si="185"/>
        <v>АА</v>
      </c>
      <c r="W607" s="23">
        <f t="shared" si="186"/>
        <v>0</v>
      </c>
      <c r="X607" s="17">
        <f t="shared" si="187"/>
        <v>0</v>
      </c>
      <c r="Y607" s="1"/>
    </row>
    <row r="608" spans="2:25" ht="15" outlineLevel="2" x14ac:dyDescent="0.25">
      <c r="B608" s="2">
        <v>571</v>
      </c>
      <c r="C608" s="76" t="s">
        <v>611</v>
      </c>
      <c r="D608" s="5">
        <v>233.13</v>
      </c>
      <c r="E608" s="5">
        <v>213.79</v>
      </c>
      <c r="F608" s="13">
        <v>90.34</v>
      </c>
      <c r="G608" s="10">
        <f t="shared" si="173"/>
        <v>0.92</v>
      </c>
      <c r="H608" s="59">
        <f t="shared" si="174"/>
        <v>-7.999999999999996E-2</v>
      </c>
      <c r="I608" s="3">
        <f t="shared" si="171"/>
        <v>77</v>
      </c>
      <c r="J608" s="59">
        <f t="shared" si="175"/>
        <v>0.1</v>
      </c>
      <c r="K608" s="83">
        <v>1815.1</v>
      </c>
      <c r="L608" s="120">
        <f t="shared" si="176"/>
        <v>8.5</v>
      </c>
      <c r="M608" s="59">
        <f t="shared" si="177"/>
        <v>0.23</v>
      </c>
      <c r="N608" s="128">
        <v>3</v>
      </c>
      <c r="O608" s="60">
        <f t="shared" si="178"/>
        <v>71</v>
      </c>
      <c r="P608" s="59">
        <f t="shared" si="179"/>
        <v>-0.22</v>
      </c>
      <c r="Q608" s="65">
        <f t="shared" si="181"/>
        <v>2.0000000000000046E-2</v>
      </c>
      <c r="R608" s="65">
        <f t="shared" si="180"/>
        <v>1.0000000000000009E-2</v>
      </c>
      <c r="S608" s="26">
        <f t="shared" si="182"/>
        <v>1</v>
      </c>
      <c r="T608" s="26">
        <f t="shared" si="183"/>
        <v>10</v>
      </c>
      <c r="U608" s="23">
        <f t="shared" si="184"/>
        <v>0</v>
      </c>
      <c r="V608" s="19" t="str">
        <f t="shared" si="185"/>
        <v>АА</v>
      </c>
      <c r="W608" s="23">
        <f t="shared" si="186"/>
        <v>0</v>
      </c>
      <c r="X608" s="17">
        <f t="shared" si="187"/>
        <v>0</v>
      </c>
      <c r="Y608" s="1"/>
    </row>
    <row r="609" spans="2:25" ht="15" outlineLevel="2" x14ac:dyDescent="0.25">
      <c r="B609" s="2">
        <v>572</v>
      </c>
      <c r="C609" s="76" t="s">
        <v>612</v>
      </c>
      <c r="D609" s="5">
        <v>344</v>
      </c>
      <c r="E609" s="5">
        <v>235.09</v>
      </c>
      <c r="F609" s="13">
        <v>192.91</v>
      </c>
      <c r="G609" s="10">
        <f t="shared" si="173"/>
        <v>0.68</v>
      </c>
      <c r="H609" s="59">
        <f t="shared" si="174"/>
        <v>-0.31999999999999995</v>
      </c>
      <c r="I609" s="3">
        <f t="shared" si="171"/>
        <v>150</v>
      </c>
      <c r="J609" s="59">
        <f t="shared" si="175"/>
        <v>-0.76</v>
      </c>
      <c r="K609" s="83">
        <v>2356</v>
      </c>
      <c r="L609" s="120">
        <f t="shared" si="176"/>
        <v>10</v>
      </c>
      <c r="M609" s="59">
        <f t="shared" si="177"/>
        <v>0.1</v>
      </c>
      <c r="N609" s="128">
        <v>1</v>
      </c>
      <c r="O609" s="60">
        <f t="shared" si="178"/>
        <v>235</v>
      </c>
      <c r="P609" s="59">
        <f t="shared" si="179"/>
        <v>1.57</v>
      </c>
      <c r="Q609" s="65">
        <f t="shared" si="181"/>
        <v>-1.08</v>
      </c>
      <c r="R609" s="65">
        <f t="shared" si="180"/>
        <v>1.6700000000000002</v>
      </c>
      <c r="S609" s="26">
        <f t="shared" si="182"/>
        <v>2</v>
      </c>
      <c r="T609" s="26">
        <f t="shared" si="183"/>
        <v>10</v>
      </c>
      <c r="U609" s="23">
        <f t="shared" si="184"/>
        <v>0</v>
      </c>
      <c r="V609" s="19">
        <f t="shared" si="185"/>
        <v>0</v>
      </c>
      <c r="W609" s="23">
        <f t="shared" si="186"/>
        <v>0</v>
      </c>
      <c r="X609" s="17" t="str">
        <f t="shared" si="187"/>
        <v>ВА</v>
      </c>
      <c r="Y609" s="1"/>
    </row>
    <row r="610" spans="2:25" ht="15" outlineLevel="2" x14ac:dyDescent="0.25">
      <c r="B610" s="2">
        <v>573</v>
      </c>
      <c r="C610" s="76" t="s">
        <v>613</v>
      </c>
      <c r="D610" s="5">
        <v>131.94</v>
      </c>
      <c r="E610" s="5">
        <v>162.06</v>
      </c>
      <c r="F610" s="13">
        <v>103.88</v>
      </c>
      <c r="G610" s="10">
        <f t="shared" si="173"/>
        <v>1.23</v>
      </c>
      <c r="H610" s="59">
        <f t="shared" si="174"/>
        <v>0.22999999999999998</v>
      </c>
      <c r="I610" s="3">
        <f t="shared" si="171"/>
        <v>117</v>
      </c>
      <c r="J610" s="59">
        <f t="shared" si="175"/>
        <v>-0.37</v>
      </c>
      <c r="K610" s="83">
        <v>1455.6</v>
      </c>
      <c r="L610" s="120">
        <f t="shared" si="176"/>
        <v>9</v>
      </c>
      <c r="M610" s="59">
        <f t="shared" si="177"/>
        <v>0.19</v>
      </c>
      <c r="N610" s="128">
        <v>5</v>
      </c>
      <c r="O610" s="60">
        <f t="shared" si="178"/>
        <v>32</v>
      </c>
      <c r="P610" s="59">
        <f t="shared" si="179"/>
        <v>-0.65</v>
      </c>
      <c r="Q610" s="65">
        <f t="shared" si="181"/>
        <v>-0.14000000000000001</v>
      </c>
      <c r="R610" s="65">
        <f t="shared" si="180"/>
        <v>-0.46</v>
      </c>
      <c r="S610" s="26">
        <f t="shared" si="182"/>
        <v>2</v>
      </c>
      <c r="T610" s="26">
        <f t="shared" si="183"/>
        <v>20</v>
      </c>
      <c r="U610" s="23">
        <f t="shared" si="184"/>
        <v>0</v>
      </c>
      <c r="V610" s="19">
        <f t="shared" si="185"/>
        <v>0</v>
      </c>
      <c r="W610" s="23" t="str">
        <f t="shared" si="186"/>
        <v>ВВ</v>
      </c>
      <c r="X610" s="17">
        <f t="shared" si="187"/>
        <v>0</v>
      </c>
      <c r="Y610" s="1"/>
    </row>
    <row r="611" spans="2:25" ht="15" outlineLevel="2" x14ac:dyDescent="0.25">
      <c r="B611" s="2">
        <v>574</v>
      </c>
      <c r="C611" s="76" t="s">
        <v>614</v>
      </c>
      <c r="D611" s="5">
        <v>266.42</v>
      </c>
      <c r="E611" s="5">
        <v>274.31</v>
      </c>
      <c r="F611" s="13">
        <v>159.11000000000001</v>
      </c>
      <c r="G611" s="10">
        <f t="shared" si="173"/>
        <v>1.03</v>
      </c>
      <c r="H611" s="59">
        <f t="shared" si="174"/>
        <v>3.0000000000000027E-2</v>
      </c>
      <c r="I611" s="3">
        <f t="shared" si="171"/>
        <v>106</v>
      </c>
      <c r="J611" s="59">
        <f t="shared" si="175"/>
        <v>-0.25</v>
      </c>
      <c r="K611" s="83">
        <v>2996.1</v>
      </c>
      <c r="L611" s="120">
        <f t="shared" si="176"/>
        <v>10.9</v>
      </c>
      <c r="M611" s="59">
        <f t="shared" si="177"/>
        <v>0.02</v>
      </c>
      <c r="N611" s="128">
        <v>3</v>
      </c>
      <c r="O611" s="60">
        <f t="shared" si="178"/>
        <v>91</v>
      </c>
      <c r="P611" s="59">
        <f t="shared" si="179"/>
        <v>-0.01</v>
      </c>
      <c r="Q611" s="65">
        <f t="shared" si="181"/>
        <v>-0.21999999999999997</v>
      </c>
      <c r="R611" s="65">
        <f t="shared" si="180"/>
        <v>0.01</v>
      </c>
      <c r="S611" s="26">
        <f t="shared" si="182"/>
        <v>2</v>
      </c>
      <c r="T611" s="26">
        <f t="shared" si="183"/>
        <v>10</v>
      </c>
      <c r="U611" s="23">
        <f t="shared" si="184"/>
        <v>0</v>
      </c>
      <c r="V611" s="19">
        <f t="shared" si="185"/>
        <v>0</v>
      </c>
      <c r="W611" s="23">
        <f t="shared" si="186"/>
        <v>0</v>
      </c>
      <c r="X611" s="17" t="str">
        <f t="shared" si="187"/>
        <v>ВА</v>
      </c>
      <c r="Y611" s="1"/>
    </row>
    <row r="612" spans="2:25" ht="15" outlineLevel="2" x14ac:dyDescent="0.25">
      <c r="B612" s="2">
        <v>575</v>
      </c>
      <c r="C612" s="76" t="s">
        <v>615</v>
      </c>
      <c r="D612" s="5">
        <v>656.43</v>
      </c>
      <c r="E612" s="5">
        <v>643.78</v>
      </c>
      <c r="F612" s="13">
        <v>381.66</v>
      </c>
      <c r="G612" s="10">
        <f t="shared" si="173"/>
        <v>0.98</v>
      </c>
      <c r="H612" s="59">
        <f t="shared" si="174"/>
        <v>-2.0000000000000018E-2</v>
      </c>
      <c r="I612" s="3">
        <f t="shared" si="171"/>
        <v>108</v>
      </c>
      <c r="J612" s="59">
        <f t="shared" si="175"/>
        <v>-0.27</v>
      </c>
      <c r="K612" s="83">
        <v>4260.8</v>
      </c>
      <c r="L612" s="120">
        <f t="shared" si="176"/>
        <v>6.6</v>
      </c>
      <c r="M612" s="59">
        <f t="shared" si="177"/>
        <v>0.41</v>
      </c>
      <c r="N612" s="128">
        <v>2.9</v>
      </c>
      <c r="O612" s="60">
        <f t="shared" si="178"/>
        <v>222</v>
      </c>
      <c r="P612" s="59">
        <f t="shared" si="179"/>
        <v>1.43</v>
      </c>
      <c r="Q612" s="65">
        <f t="shared" si="181"/>
        <v>-0.29000000000000004</v>
      </c>
      <c r="R612" s="65">
        <f t="shared" si="180"/>
        <v>1.8399999999999999</v>
      </c>
      <c r="S612" s="26">
        <f t="shared" si="182"/>
        <v>2</v>
      </c>
      <c r="T612" s="26">
        <f t="shared" si="183"/>
        <v>10</v>
      </c>
      <c r="U612" s="23">
        <f t="shared" si="184"/>
        <v>0</v>
      </c>
      <c r="V612" s="19">
        <f t="shared" si="185"/>
        <v>0</v>
      </c>
      <c r="W612" s="23">
        <f t="shared" si="186"/>
        <v>0</v>
      </c>
      <c r="X612" s="17" t="str">
        <f t="shared" si="187"/>
        <v>ВА</v>
      </c>
      <c r="Y612" s="1"/>
    </row>
    <row r="613" spans="2:25" ht="15" outlineLevel="2" x14ac:dyDescent="0.25">
      <c r="B613" s="2">
        <v>576</v>
      </c>
      <c r="C613" s="76" t="s">
        <v>616</v>
      </c>
      <c r="D613" s="5">
        <v>278.54000000000002</v>
      </c>
      <c r="E613" s="5">
        <v>238.52</v>
      </c>
      <c r="F613" s="13">
        <v>117.03</v>
      </c>
      <c r="G613" s="10">
        <f t="shared" si="173"/>
        <v>0.86</v>
      </c>
      <c r="H613" s="59">
        <f t="shared" si="174"/>
        <v>-0.14000000000000001</v>
      </c>
      <c r="I613" s="3">
        <f t="shared" si="171"/>
        <v>90</v>
      </c>
      <c r="J613" s="59">
        <f t="shared" si="175"/>
        <v>-0.06</v>
      </c>
      <c r="K613" s="83">
        <v>2335.3000000000002</v>
      </c>
      <c r="L613" s="120">
        <f t="shared" si="176"/>
        <v>9.8000000000000007</v>
      </c>
      <c r="M613" s="59">
        <f t="shared" si="177"/>
        <v>0.12</v>
      </c>
      <c r="N613" s="128">
        <v>9.3000000000000007</v>
      </c>
      <c r="O613" s="60">
        <f t="shared" si="178"/>
        <v>26</v>
      </c>
      <c r="P613" s="59">
        <f t="shared" si="179"/>
        <v>-0.72</v>
      </c>
      <c r="Q613" s="65">
        <f t="shared" si="181"/>
        <v>-0.2</v>
      </c>
      <c r="R613" s="65">
        <f t="shared" si="180"/>
        <v>-0.6</v>
      </c>
      <c r="S613" s="26">
        <f t="shared" si="182"/>
        <v>2</v>
      </c>
      <c r="T613" s="26">
        <f t="shared" si="183"/>
        <v>20</v>
      </c>
      <c r="U613" s="23">
        <f t="shared" si="184"/>
        <v>0</v>
      </c>
      <c r="V613" s="19">
        <f t="shared" si="185"/>
        <v>0</v>
      </c>
      <c r="W613" s="23" t="str">
        <f t="shared" si="186"/>
        <v>ВВ</v>
      </c>
      <c r="X613" s="17">
        <f t="shared" si="187"/>
        <v>0</v>
      </c>
      <c r="Y613" s="1"/>
    </row>
    <row r="614" spans="2:25" ht="15" outlineLevel="2" x14ac:dyDescent="0.25">
      <c r="B614" s="2">
        <v>577</v>
      </c>
      <c r="C614" s="76" t="s">
        <v>617</v>
      </c>
      <c r="D614" s="5">
        <v>971.93</v>
      </c>
      <c r="E614" s="5">
        <v>925.15</v>
      </c>
      <c r="F614" s="13">
        <v>340.78</v>
      </c>
      <c r="G614" s="10">
        <f t="shared" si="173"/>
        <v>0.95</v>
      </c>
      <c r="H614" s="59">
        <f t="shared" si="174"/>
        <v>-5.0000000000000044E-2</v>
      </c>
      <c r="I614" s="3">
        <f t="shared" si="171"/>
        <v>67</v>
      </c>
      <c r="J614" s="59">
        <f t="shared" si="175"/>
        <v>0.21</v>
      </c>
      <c r="K614" s="83">
        <v>7253.1</v>
      </c>
      <c r="L614" s="120">
        <f t="shared" si="176"/>
        <v>7.8</v>
      </c>
      <c r="M614" s="59">
        <f t="shared" si="177"/>
        <v>0.3</v>
      </c>
      <c r="N614" s="128">
        <v>2.8</v>
      </c>
      <c r="O614" s="60">
        <f t="shared" si="178"/>
        <v>330</v>
      </c>
      <c r="P614" s="59">
        <f t="shared" si="179"/>
        <v>2.61</v>
      </c>
      <c r="Q614" s="65">
        <f t="shared" si="181"/>
        <v>0.15999999999999995</v>
      </c>
      <c r="R614" s="65">
        <f t="shared" si="180"/>
        <v>2.9099999999999997</v>
      </c>
      <c r="S614" s="26">
        <f t="shared" si="182"/>
        <v>1</v>
      </c>
      <c r="T614" s="26">
        <f t="shared" si="183"/>
        <v>10</v>
      </c>
      <c r="U614" s="23">
        <f t="shared" si="184"/>
        <v>0</v>
      </c>
      <c r="V614" s="19" t="str">
        <f t="shared" si="185"/>
        <v>АА</v>
      </c>
      <c r="W614" s="23">
        <f t="shared" si="186"/>
        <v>0</v>
      </c>
      <c r="X614" s="17">
        <f t="shared" si="187"/>
        <v>0</v>
      </c>
      <c r="Y614" s="1"/>
    </row>
    <row r="615" spans="2:25" ht="15" outlineLevel="2" x14ac:dyDescent="0.25">
      <c r="B615" s="2">
        <v>578</v>
      </c>
      <c r="C615" s="76" t="s">
        <v>618</v>
      </c>
      <c r="D615" s="5">
        <v>263.93</v>
      </c>
      <c r="E615" s="5">
        <v>203.56</v>
      </c>
      <c r="F615" s="13">
        <v>183.37</v>
      </c>
      <c r="G615" s="10">
        <f t="shared" ref="G615:G623" si="188">IF(E615&gt;0,ROUND((E615/D615),2),0)</f>
        <v>0.77</v>
      </c>
      <c r="H615" s="59">
        <f t="shared" ref="H615:H623" si="189">G615-$G$38</f>
        <v>-0.22999999999999998</v>
      </c>
      <c r="I615" s="3">
        <f t="shared" ref="I615:I624" si="190">ROUND(F615/E615*182.5,0)</f>
        <v>164</v>
      </c>
      <c r="J615" s="59">
        <f t="shared" ref="J615:J623" si="191">-(ROUND(I615/$I$38-100%,2))</f>
        <v>-0.93</v>
      </c>
      <c r="K615" s="83">
        <v>1921.8</v>
      </c>
      <c r="L615" s="120">
        <f t="shared" ref="L615:L622" si="192">ROUND(K615/E615,1)</f>
        <v>9.4</v>
      </c>
      <c r="M615" s="59">
        <f t="shared" ref="M615:M623" si="193">-ROUND(L615/$L$38-100%,2)</f>
        <v>0.15</v>
      </c>
      <c r="N615" s="128">
        <v>7</v>
      </c>
      <c r="O615" s="60">
        <f t="shared" ref="O615:O623" si="194">ROUND((E615/N615),0)</f>
        <v>29</v>
      </c>
      <c r="P615" s="59">
        <f t="shared" ref="P615:P623" si="195">ROUND(O615/$O$38-100%,2)</f>
        <v>-0.68</v>
      </c>
      <c r="Q615" s="65">
        <f t="shared" si="181"/>
        <v>-1.1600000000000001</v>
      </c>
      <c r="R615" s="65">
        <f t="shared" si="180"/>
        <v>-0.53</v>
      </c>
      <c r="S615" s="26">
        <f t="shared" si="182"/>
        <v>2</v>
      </c>
      <c r="T615" s="26">
        <f t="shared" si="183"/>
        <v>20</v>
      </c>
      <c r="U615" s="23">
        <f t="shared" si="184"/>
        <v>0</v>
      </c>
      <c r="V615" s="19">
        <f t="shared" si="185"/>
        <v>0</v>
      </c>
      <c r="W615" s="23" t="str">
        <f t="shared" si="186"/>
        <v>ВВ</v>
      </c>
      <c r="X615" s="17">
        <f t="shared" si="187"/>
        <v>0</v>
      </c>
      <c r="Y615" s="1"/>
    </row>
    <row r="616" spans="2:25" ht="15" outlineLevel="2" x14ac:dyDescent="0.25">
      <c r="B616" s="2">
        <v>579</v>
      </c>
      <c r="C616" s="76" t="s">
        <v>619</v>
      </c>
      <c r="D616" s="5">
        <v>670.95</v>
      </c>
      <c r="E616" s="5">
        <v>609.87</v>
      </c>
      <c r="F616" s="13">
        <v>256.08</v>
      </c>
      <c r="G616" s="10">
        <f t="shared" si="188"/>
        <v>0.91</v>
      </c>
      <c r="H616" s="59">
        <f t="shared" si="189"/>
        <v>-8.9999999999999969E-2</v>
      </c>
      <c r="I616" s="3">
        <f t="shared" si="190"/>
        <v>77</v>
      </c>
      <c r="J616" s="59">
        <f t="shared" si="191"/>
        <v>0.1</v>
      </c>
      <c r="K616" s="83">
        <v>5673.9</v>
      </c>
      <c r="L616" s="120">
        <f t="shared" si="192"/>
        <v>9.3000000000000007</v>
      </c>
      <c r="M616" s="59">
        <f t="shared" si="193"/>
        <v>0.16</v>
      </c>
      <c r="N616" s="128">
        <v>3.8</v>
      </c>
      <c r="O616" s="60">
        <f t="shared" si="194"/>
        <v>160</v>
      </c>
      <c r="P616" s="59">
        <f t="shared" si="195"/>
        <v>0.75</v>
      </c>
      <c r="Q616" s="65">
        <f t="shared" si="181"/>
        <v>1.0000000000000037E-2</v>
      </c>
      <c r="R616" s="65">
        <f t="shared" si="180"/>
        <v>0.91</v>
      </c>
      <c r="S616" s="26">
        <f t="shared" si="182"/>
        <v>1</v>
      </c>
      <c r="T616" s="26">
        <f t="shared" si="183"/>
        <v>10</v>
      </c>
      <c r="U616" s="23">
        <f t="shared" si="184"/>
        <v>0</v>
      </c>
      <c r="V616" s="19" t="str">
        <f t="shared" si="185"/>
        <v>АА</v>
      </c>
      <c r="W616" s="23">
        <f t="shared" si="186"/>
        <v>0</v>
      </c>
      <c r="X616" s="17">
        <f t="shared" si="187"/>
        <v>0</v>
      </c>
      <c r="Y616" s="1"/>
    </row>
    <row r="617" spans="2:25" ht="15" outlineLevel="2" x14ac:dyDescent="0.25">
      <c r="B617" s="2">
        <v>580</v>
      </c>
      <c r="C617" s="76" t="s">
        <v>620</v>
      </c>
      <c r="D617" s="5">
        <v>197.29</v>
      </c>
      <c r="E617" s="5">
        <v>175.9</v>
      </c>
      <c r="F617" s="13">
        <v>120.39</v>
      </c>
      <c r="G617" s="10">
        <f t="shared" si="188"/>
        <v>0.89</v>
      </c>
      <c r="H617" s="59">
        <f t="shared" si="189"/>
        <v>-0.10999999999999999</v>
      </c>
      <c r="I617" s="3">
        <f t="shared" si="190"/>
        <v>125</v>
      </c>
      <c r="J617" s="59">
        <f t="shared" si="191"/>
        <v>-0.47</v>
      </c>
      <c r="K617" s="83">
        <v>2639.5</v>
      </c>
      <c r="L617" s="120">
        <f t="shared" si="192"/>
        <v>15</v>
      </c>
      <c r="M617" s="59">
        <f t="shared" si="193"/>
        <v>-0.35</v>
      </c>
      <c r="N617" s="128">
        <v>2</v>
      </c>
      <c r="O617" s="60">
        <f t="shared" si="194"/>
        <v>88</v>
      </c>
      <c r="P617" s="59">
        <f t="shared" si="195"/>
        <v>-0.04</v>
      </c>
      <c r="Q617" s="65">
        <f t="shared" si="181"/>
        <v>-0.57999999999999996</v>
      </c>
      <c r="R617" s="65">
        <f t="shared" ref="R617:R621" si="196">M617+P617</f>
        <v>-0.38999999999999996</v>
      </c>
      <c r="S617" s="26">
        <f t="shared" si="182"/>
        <v>2</v>
      </c>
      <c r="T617" s="26">
        <f t="shared" si="183"/>
        <v>20</v>
      </c>
      <c r="U617" s="23">
        <f t="shared" si="184"/>
        <v>0</v>
      </c>
      <c r="V617" s="19">
        <f t="shared" si="185"/>
        <v>0</v>
      </c>
      <c r="W617" s="23" t="str">
        <f t="shared" si="186"/>
        <v>ВВ</v>
      </c>
      <c r="X617" s="17">
        <f t="shared" si="187"/>
        <v>0</v>
      </c>
      <c r="Y617" s="1"/>
    </row>
    <row r="618" spans="2:25" ht="15" outlineLevel="2" x14ac:dyDescent="0.25">
      <c r="B618" s="2">
        <v>581</v>
      </c>
      <c r="C618" s="76" t="s">
        <v>621</v>
      </c>
      <c r="D618" s="5">
        <v>219.46</v>
      </c>
      <c r="E618" s="5">
        <v>170.71</v>
      </c>
      <c r="F618" s="13">
        <v>126.75</v>
      </c>
      <c r="G618" s="10">
        <f t="shared" si="188"/>
        <v>0.78</v>
      </c>
      <c r="H618" s="59">
        <f t="shared" si="189"/>
        <v>-0.21999999999999997</v>
      </c>
      <c r="I618" s="3">
        <f t="shared" si="190"/>
        <v>136</v>
      </c>
      <c r="J618" s="59">
        <f t="shared" si="191"/>
        <v>-0.6</v>
      </c>
      <c r="K618" s="83">
        <v>2155.6</v>
      </c>
      <c r="L618" s="120">
        <f t="shared" si="192"/>
        <v>12.6</v>
      </c>
      <c r="M618" s="59">
        <f t="shared" si="193"/>
        <v>-0.14000000000000001</v>
      </c>
      <c r="N618" s="128">
        <v>2</v>
      </c>
      <c r="O618" s="60">
        <f t="shared" si="194"/>
        <v>85</v>
      </c>
      <c r="P618" s="59">
        <f t="shared" si="195"/>
        <v>-7.0000000000000007E-2</v>
      </c>
      <c r="Q618" s="65">
        <f t="shared" si="181"/>
        <v>-0.82</v>
      </c>
      <c r="R618" s="65">
        <f t="shared" si="196"/>
        <v>-0.21000000000000002</v>
      </c>
      <c r="S618" s="26">
        <f t="shared" si="182"/>
        <v>2</v>
      </c>
      <c r="T618" s="26">
        <f t="shared" si="183"/>
        <v>20</v>
      </c>
      <c r="U618" s="23">
        <f t="shared" si="184"/>
        <v>0</v>
      </c>
      <c r="V618" s="19">
        <f t="shared" si="185"/>
        <v>0</v>
      </c>
      <c r="W618" s="23" t="str">
        <f t="shared" si="186"/>
        <v>ВВ</v>
      </c>
      <c r="X618" s="17">
        <f t="shared" si="187"/>
        <v>0</v>
      </c>
      <c r="Y618" s="1"/>
    </row>
    <row r="619" spans="2:25" ht="15" outlineLevel="2" x14ac:dyDescent="0.25">
      <c r="B619" s="2">
        <v>582</v>
      </c>
      <c r="C619" s="76" t="s">
        <v>622</v>
      </c>
      <c r="D619" s="5">
        <v>109.3</v>
      </c>
      <c r="E619" s="5">
        <v>103.72</v>
      </c>
      <c r="F619" s="13">
        <v>63.59</v>
      </c>
      <c r="G619" s="10">
        <f t="shared" si="188"/>
        <v>0.95</v>
      </c>
      <c r="H619" s="59">
        <f t="shared" si="189"/>
        <v>-5.0000000000000044E-2</v>
      </c>
      <c r="I619" s="3">
        <f t="shared" si="190"/>
        <v>112</v>
      </c>
      <c r="J619" s="59">
        <f t="shared" si="191"/>
        <v>-0.32</v>
      </c>
      <c r="K619" s="83">
        <v>2231.8000000000002</v>
      </c>
      <c r="L619" s="120">
        <f t="shared" si="192"/>
        <v>21.5</v>
      </c>
      <c r="M619" s="59">
        <f t="shared" si="193"/>
        <v>-0.94</v>
      </c>
      <c r="N619" s="128">
        <v>2</v>
      </c>
      <c r="O619" s="60">
        <f t="shared" si="194"/>
        <v>52</v>
      </c>
      <c r="P619" s="59">
        <f t="shared" si="195"/>
        <v>-0.43</v>
      </c>
      <c r="Q619" s="65">
        <f t="shared" si="181"/>
        <v>-0.37000000000000005</v>
      </c>
      <c r="R619" s="65">
        <f t="shared" si="196"/>
        <v>-1.3699999999999999</v>
      </c>
      <c r="S619" s="26">
        <f t="shared" si="182"/>
        <v>2</v>
      </c>
      <c r="T619" s="26">
        <f t="shared" si="183"/>
        <v>20</v>
      </c>
      <c r="U619" s="23">
        <f t="shared" si="184"/>
        <v>0</v>
      </c>
      <c r="V619" s="19">
        <f t="shared" si="185"/>
        <v>0</v>
      </c>
      <c r="W619" s="23" t="str">
        <f t="shared" si="186"/>
        <v>ВВ</v>
      </c>
      <c r="X619" s="17">
        <f t="shared" si="187"/>
        <v>0</v>
      </c>
      <c r="Y619" s="1"/>
    </row>
    <row r="620" spans="2:25" ht="15" outlineLevel="2" x14ac:dyDescent="0.25">
      <c r="B620" s="2">
        <v>583</v>
      </c>
      <c r="C620" s="76" t="s">
        <v>623</v>
      </c>
      <c r="D620" s="5">
        <v>98.65</v>
      </c>
      <c r="E620" s="5">
        <v>80.959999999999994</v>
      </c>
      <c r="F620" s="13">
        <v>38.68</v>
      </c>
      <c r="G620" s="10">
        <f t="shared" si="188"/>
        <v>0.82</v>
      </c>
      <c r="H620" s="59">
        <f t="shared" si="189"/>
        <v>-0.18000000000000005</v>
      </c>
      <c r="I620" s="3">
        <f t="shared" si="190"/>
        <v>87</v>
      </c>
      <c r="J620" s="59">
        <f t="shared" si="191"/>
        <v>-0.02</v>
      </c>
      <c r="K620" s="83">
        <v>1848.5</v>
      </c>
      <c r="L620" s="120">
        <f t="shared" si="192"/>
        <v>22.8</v>
      </c>
      <c r="M620" s="59">
        <f t="shared" si="193"/>
        <v>-1.05</v>
      </c>
      <c r="N620" s="128">
        <v>2</v>
      </c>
      <c r="O620" s="60">
        <f t="shared" si="194"/>
        <v>40</v>
      </c>
      <c r="P620" s="59">
        <f t="shared" si="195"/>
        <v>-0.56000000000000005</v>
      </c>
      <c r="Q620" s="65">
        <f t="shared" si="181"/>
        <v>-0.20000000000000004</v>
      </c>
      <c r="R620" s="65">
        <f t="shared" si="196"/>
        <v>-1.61</v>
      </c>
      <c r="S620" s="26">
        <f t="shared" si="182"/>
        <v>2</v>
      </c>
      <c r="T620" s="26">
        <f t="shared" si="183"/>
        <v>20</v>
      </c>
      <c r="U620" s="23">
        <f t="shared" si="184"/>
        <v>0</v>
      </c>
      <c r="V620" s="19">
        <f t="shared" si="185"/>
        <v>0</v>
      </c>
      <c r="W620" s="23" t="str">
        <f t="shared" si="186"/>
        <v>ВВ</v>
      </c>
      <c r="X620" s="17">
        <f t="shared" si="187"/>
        <v>0</v>
      </c>
      <c r="Y620" s="1"/>
    </row>
    <row r="621" spans="2:25" ht="15" outlineLevel="2" x14ac:dyDescent="0.25">
      <c r="B621" s="2">
        <v>584</v>
      </c>
      <c r="C621" s="76" t="s">
        <v>624</v>
      </c>
      <c r="D621" s="5">
        <v>101.13</v>
      </c>
      <c r="E621" s="5">
        <v>73.180000000000007</v>
      </c>
      <c r="F621" s="13">
        <v>109.94</v>
      </c>
      <c r="G621" s="10">
        <f t="shared" si="188"/>
        <v>0.72</v>
      </c>
      <c r="H621" s="59">
        <f t="shared" si="189"/>
        <v>-0.28000000000000003</v>
      </c>
      <c r="I621" s="3">
        <f t="shared" si="190"/>
        <v>274</v>
      </c>
      <c r="J621" s="59">
        <f t="shared" si="191"/>
        <v>-2.2200000000000002</v>
      </c>
      <c r="K621" s="83">
        <v>1649.8</v>
      </c>
      <c r="L621" s="120">
        <f t="shared" si="192"/>
        <v>22.5</v>
      </c>
      <c r="M621" s="59">
        <f t="shared" si="193"/>
        <v>-1.03</v>
      </c>
      <c r="N621" s="128">
        <v>6</v>
      </c>
      <c r="O621" s="60">
        <f t="shared" si="194"/>
        <v>12</v>
      </c>
      <c r="P621" s="59">
        <f t="shared" si="195"/>
        <v>-0.87</v>
      </c>
      <c r="Q621" s="65">
        <f t="shared" si="181"/>
        <v>-2.5</v>
      </c>
      <c r="R621" s="65">
        <f t="shared" si="196"/>
        <v>-1.9</v>
      </c>
      <c r="S621" s="26">
        <f t="shared" si="182"/>
        <v>2</v>
      </c>
      <c r="T621" s="26">
        <f t="shared" si="183"/>
        <v>20</v>
      </c>
      <c r="U621" s="23">
        <f t="shared" si="184"/>
        <v>0</v>
      </c>
      <c r="V621" s="19">
        <f t="shared" si="185"/>
        <v>0</v>
      </c>
      <c r="W621" s="23" t="str">
        <f t="shared" si="186"/>
        <v>ВВ</v>
      </c>
      <c r="X621" s="17">
        <f t="shared" si="187"/>
        <v>0</v>
      </c>
      <c r="Y621" s="1"/>
    </row>
    <row r="622" spans="2:25" ht="15" outlineLevel="2" x14ac:dyDescent="0.25">
      <c r="B622" s="2">
        <v>585</v>
      </c>
      <c r="C622" s="76" t="s">
        <v>625</v>
      </c>
      <c r="D622" s="5">
        <v>567.08000000000004</v>
      </c>
      <c r="E622" s="5">
        <v>515.29</v>
      </c>
      <c r="F622" s="13">
        <v>303.79000000000002</v>
      </c>
      <c r="G622" s="10">
        <f t="shared" si="188"/>
        <v>0.91</v>
      </c>
      <c r="H622" s="59">
        <f t="shared" si="189"/>
        <v>-8.9999999999999969E-2</v>
      </c>
      <c r="I622" s="3">
        <f t="shared" si="190"/>
        <v>108</v>
      </c>
      <c r="J622" s="59">
        <f t="shared" si="191"/>
        <v>-0.27</v>
      </c>
      <c r="K622" s="83">
        <v>4230.7</v>
      </c>
      <c r="L622" s="120">
        <f t="shared" si="192"/>
        <v>8.1999999999999993</v>
      </c>
      <c r="M622" s="59">
        <f t="shared" si="193"/>
        <v>0.26</v>
      </c>
      <c r="N622" s="128">
        <v>2</v>
      </c>
      <c r="O622" s="60">
        <f t="shared" si="194"/>
        <v>258</v>
      </c>
      <c r="P622" s="59">
        <f t="shared" si="195"/>
        <v>1.82</v>
      </c>
      <c r="Q622" s="65">
        <f t="shared" si="181"/>
        <v>-0.36</v>
      </c>
      <c r="R622" s="65">
        <f>M622+P622</f>
        <v>2.08</v>
      </c>
      <c r="S622" s="26">
        <f t="shared" si="182"/>
        <v>2</v>
      </c>
      <c r="T622" s="26">
        <f t="shared" si="183"/>
        <v>10</v>
      </c>
      <c r="U622" s="23">
        <f t="shared" si="184"/>
        <v>0</v>
      </c>
      <c r="V622" s="19">
        <f t="shared" si="185"/>
        <v>0</v>
      </c>
      <c r="W622" s="23">
        <f t="shared" si="186"/>
        <v>0</v>
      </c>
      <c r="X622" s="17" t="str">
        <f t="shared" si="187"/>
        <v>ВА</v>
      </c>
      <c r="Y622" s="1"/>
    </row>
    <row r="623" spans="2:25" ht="15" outlineLevel="2" x14ac:dyDescent="0.25">
      <c r="B623" s="2">
        <v>586</v>
      </c>
      <c r="C623" s="76" t="s">
        <v>626</v>
      </c>
      <c r="D623" s="191">
        <v>167.42</v>
      </c>
      <c r="E623" s="191">
        <v>147.01</v>
      </c>
      <c r="F623" s="192">
        <v>122.41</v>
      </c>
      <c r="G623" s="10">
        <f t="shared" si="188"/>
        <v>0.88</v>
      </c>
      <c r="H623" s="59">
        <f t="shared" si="189"/>
        <v>-0.12</v>
      </c>
      <c r="I623" s="3">
        <f t="shared" si="190"/>
        <v>152</v>
      </c>
      <c r="J623" s="59">
        <f t="shared" si="191"/>
        <v>-0.79</v>
      </c>
      <c r="K623" s="193">
        <v>1977.2</v>
      </c>
      <c r="L623" s="120">
        <f>ROUND(K623/E623,1)</f>
        <v>13.4</v>
      </c>
      <c r="M623" s="59">
        <f t="shared" si="193"/>
        <v>-0.21</v>
      </c>
      <c r="N623" s="128">
        <v>2</v>
      </c>
      <c r="O623" s="60">
        <f t="shared" si="194"/>
        <v>74</v>
      </c>
      <c r="P623" s="59">
        <f t="shared" si="195"/>
        <v>-0.19</v>
      </c>
      <c r="Q623" s="65">
        <f t="shared" si="181"/>
        <v>-0.91</v>
      </c>
      <c r="R623" s="65">
        <f>M623+P623</f>
        <v>-0.4</v>
      </c>
      <c r="S623" s="26">
        <f t="shared" si="182"/>
        <v>2</v>
      </c>
      <c r="T623" s="26">
        <f t="shared" si="183"/>
        <v>20</v>
      </c>
      <c r="U623" s="23">
        <f t="shared" si="184"/>
        <v>0</v>
      </c>
      <c r="V623" s="19">
        <f t="shared" si="185"/>
        <v>0</v>
      </c>
      <c r="W623" s="23" t="str">
        <f t="shared" si="186"/>
        <v>ВВ</v>
      </c>
      <c r="X623" s="17">
        <f t="shared" si="187"/>
        <v>0</v>
      </c>
      <c r="Y623" s="1"/>
    </row>
    <row r="624" spans="2:25" ht="18.75" x14ac:dyDescent="0.25">
      <c r="B624" s="38" t="s">
        <v>628</v>
      </c>
      <c r="C624" s="194" t="s">
        <v>3</v>
      </c>
      <c r="D624" s="71">
        <f>SUM(D626:D650)</f>
        <v>28888.820000000014</v>
      </c>
      <c r="E624" s="71">
        <f>SUM(E626:E650)</f>
        <v>24771.500000000004</v>
      </c>
      <c r="F624" s="71">
        <f>SUM(F626:F650)</f>
        <v>28762</v>
      </c>
      <c r="G624" s="11">
        <f>IF(E624&gt;0,ROUND((E624/D624),2),0)</f>
        <v>0.86</v>
      </c>
      <c r="H624" s="51"/>
      <c r="I624" s="12">
        <f t="shared" si="190"/>
        <v>212</v>
      </c>
      <c r="J624" s="55"/>
      <c r="K624" s="123">
        <f>SUM(K626:K650)</f>
        <v>327587.3</v>
      </c>
      <c r="L624" s="12">
        <f>ROUND(K624/E624,0)</f>
        <v>13</v>
      </c>
      <c r="M624" s="56"/>
      <c r="N624" s="125">
        <f>SUM(N626:N650)</f>
        <v>503.89999999999992</v>
      </c>
      <c r="O624" s="70">
        <f t="shared" ref="O624" si="197">ROUND((E624/N624),0)</f>
        <v>49</v>
      </c>
      <c r="P624" s="56"/>
      <c r="Q624" s="56"/>
      <c r="R624" s="56"/>
      <c r="S624" s="74"/>
      <c r="T624" s="74"/>
      <c r="U624" s="12"/>
      <c r="V624" s="12"/>
      <c r="W624" s="12"/>
      <c r="X624" s="12"/>
      <c r="Y624" s="1"/>
    </row>
    <row r="625" spans="2:25" ht="18" customHeight="1" x14ac:dyDescent="0.25">
      <c r="B625" s="107"/>
      <c r="C625" s="108" t="s">
        <v>30</v>
      </c>
      <c r="D625" s="45"/>
      <c r="E625" s="41"/>
      <c r="F625" s="45"/>
      <c r="G625" s="48">
        <v>1</v>
      </c>
      <c r="H625" s="52"/>
      <c r="I625" s="121">
        <v>85.1</v>
      </c>
      <c r="J625" s="46"/>
      <c r="K625" s="40"/>
      <c r="L625" s="121">
        <v>11.1</v>
      </c>
      <c r="M625" s="42"/>
      <c r="N625" s="111"/>
      <c r="O625" s="121">
        <f>183/2</f>
        <v>91.5</v>
      </c>
      <c r="P625" s="42"/>
      <c r="Q625" s="48">
        <v>0</v>
      </c>
      <c r="R625" s="48">
        <v>0</v>
      </c>
      <c r="S625" s="40"/>
      <c r="T625" s="40"/>
      <c r="U625" s="47"/>
      <c r="V625" s="47"/>
      <c r="W625" s="47"/>
      <c r="X625" s="47"/>
      <c r="Y625" s="1"/>
    </row>
    <row r="626" spans="2:25" ht="15" customHeight="1" outlineLevel="1" x14ac:dyDescent="0.25">
      <c r="B626" s="2">
        <v>1</v>
      </c>
      <c r="C626" s="34" t="s">
        <v>745</v>
      </c>
      <c r="D626" s="5">
        <v>385.68</v>
      </c>
      <c r="E626" s="5">
        <v>373.09</v>
      </c>
      <c r="F626" s="5">
        <v>474</v>
      </c>
      <c r="G626" s="10">
        <f>IF(E626&gt;0,ROUND((E626/D626),2),0)</f>
        <v>0.97</v>
      </c>
      <c r="H626" s="59">
        <f t="shared" ref="H626:H650" si="198">G626-$G$11</f>
        <v>-3.0000000000000027E-2</v>
      </c>
      <c r="I626" s="3">
        <f>ROUND(F626/E626*182.5,0)</f>
        <v>232</v>
      </c>
      <c r="J626" s="59">
        <f>-(ROUND(I626/$I$625-100%,2))</f>
        <v>-1.73</v>
      </c>
      <c r="K626" s="83">
        <v>7104.1</v>
      </c>
      <c r="L626" s="120">
        <f>ROUND(K626/E626,1)</f>
        <v>19</v>
      </c>
      <c r="M626" s="59">
        <f>-ROUND(L626/$L$625-100%,2)</f>
        <v>-0.71</v>
      </c>
      <c r="N626" s="118">
        <v>10</v>
      </c>
      <c r="O626" s="60">
        <f>ROUND((E626/N626),0)</f>
        <v>37</v>
      </c>
      <c r="P626" s="59">
        <f>ROUND(O626/$O$625-100%,2)</f>
        <v>-0.6</v>
      </c>
      <c r="Q626" s="65">
        <f>H626+J626</f>
        <v>-1.76</v>
      </c>
      <c r="R626" s="65">
        <f>M626+P626</f>
        <v>-1.31</v>
      </c>
      <c r="S626" s="26">
        <f>IF(Q626&gt;=$Q$11,1,2)</f>
        <v>2</v>
      </c>
      <c r="T626" s="26">
        <f>IF(R626&gt;=$R$11,10,20)</f>
        <v>20</v>
      </c>
      <c r="U626" s="23">
        <f>IF(S626+T626=21,$U$8,0)</f>
        <v>0</v>
      </c>
      <c r="V626" s="122">
        <f>IF(S626+T626=11,$V$8,0)</f>
        <v>0</v>
      </c>
      <c r="W626" s="23" t="str">
        <f>IF(S626+T626=22,$W$8,0)</f>
        <v>ВВ</v>
      </c>
      <c r="X626" s="17">
        <f>IF(S626+T626=12,$X$8,0)</f>
        <v>0</v>
      </c>
      <c r="Y626" s="1"/>
    </row>
    <row r="627" spans="2:25" ht="15" customHeight="1" outlineLevel="1" x14ac:dyDescent="0.25">
      <c r="B627" s="2">
        <v>2</v>
      </c>
      <c r="C627" s="34" t="s">
        <v>746</v>
      </c>
      <c r="D627" s="5">
        <v>460.49</v>
      </c>
      <c r="E627" s="5">
        <v>415.91</v>
      </c>
      <c r="F627" s="5">
        <v>429</v>
      </c>
      <c r="G627" s="10">
        <f t="shared" ref="G627:G651" si="199">IF(E627&gt;0,ROUND((E627/D627),2),0)</f>
        <v>0.9</v>
      </c>
      <c r="H627" s="59">
        <f t="shared" si="198"/>
        <v>-9.9999999999999978E-2</v>
      </c>
      <c r="I627" s="3">
        <f t="shared" ref="I627:I650" si="200">ROUND(F627/E627*182.5,0)</f>
        <v>188</v>
      </c>
      <c r="J627" s="59">
        <f t="shared" ref="J627:J650" si="201">-(ROUND(I627/$I$625-100%,2))</f>
        <v>-1.21</v>
      </c>
      <c r="K627" s="83">
        <v>7291.8</v>
      </c>
      <c r="L627" s="120">
        <f t="shared" ref="L627:L638" si="202">ROUND(K627/E627,1)</f>
        <v>17.5</v>
      </c>
      <c r="M627" s="59">
        <f t="shared" ref="M627:M650" si="203">-ROUND(L627/$L$625-100%,2)</f>
        <v>-0.57999999999999996</v>
      </c>
      <c r="N627" s="118">
        <v>8.8000000000000007</v>
      </c>
      <c r="O627" s="60">
        <f t="shared" ref="O627:O650" si="204">ROUND((E627/N627),0)</f>
        <v>47</v>
      </c>
      <c r="P627" s="59">
        <f t="shared" ref="P627:P650" si="205">ROUND(O627/$O$625-100%,2)</f>
        <v>-0.49</v>
      </c>
      <c r="Q627" s="65">
        <f t="shared" ref="Q627:Q650" si="206">H627+J627</f>
        <v>-1.31</v>
      </c>
      <c r="R627" s="65">
        <f t="shared" ref="R627:R644" si="207">M627+P627</f>
        <v>-1.0699999999999998</v>
      </c>
      <c r="S627" s="26">
        <f t="shared" ref="S627:S650" si="208">IF(Q627&gt;=$Q$11,1,2)</f>
        <v>2</v>
      </c>
      <c r="T627" s="26">
        <f t="shared" ref="T627:T650" si="209">IF(R627&gt;=$R$11,10,20)</f>
        <v>20</v>
      </c>
      <c r="U627" s="23">
        <f t="shared" ref="U627:U650" si="210">IF(S627+T627=21,$U$8,0)</f>
        <v>0</v>
      </c>
      <c r="V627" s="19">
        <f t="shared" ref="V627:V650" si="211">IF(S627+T627=11,$V$8,0)</f>
        <v>0</v>
      </c>
      <c r="W627" s="23" t="str">
        <f t="shared" ref="W627:W650" si="212">IF(S627+T627=22,$W$8,0)</f>
        <v>ВВ</v>
      </c>
      <c r="X627" s="17">
        <f t="shared" ref="X627:X650" si="213">IF(S627+T627=12,$X$8,0)</f>
        <v>0</v>
      </c>
      <c r="Y627" s="1"/>
    </row>
    <row r="628" spans="2:25" ht="15" customHeight="1" outlineLevel="1" x14ac:dyDescent="0.25">
      <c r="B628" s="2">
        <v>3</v>
      </c>
      <c r="C628" s="34" t="s">
        <v>747</v>
      </c>
      <c r="D628" s="5">
        <v>2738.57</v>
      </c>
      <c r="E628" s="5">
        <v>2257.4899999999998</v>
      </c>
      <c r="F628" s="5">
        <v>392</v>
      </c>
      <c r="G628" s="10">
        <f t="shared" si="199"/>
        <v>0.82</v>
      </c>
      <c r="H628" s="59">
        <f t="shared" si="198"/>
        <v>-0.18000000000000005</v>
      </c>
      <c r="I628" s="3">
        <f t="shared" si="200"/>
        <v>32</v>
      </c>
      <c r="J628" s="59">
        <f t="shared" si="201"/>
        <v>0.62</v>
      </c>
      <c r="K628" s="83">
        <v>21694.7</v>
      </c>
      <c r="L628" s="120">
        <f t="shared" si="202"/>
        <v>9.6</v>
      </c>
      <c r="M628" s="59">
        <f t="shared" si="203"/>
        <v>0.14000000000000001</v>
      </c>
      <c r="N628" s="118">
        <v>38.1</v>
      </c>
      <c r="O628" s="60">
        <f t="shared" si="204"/>
        <v>59</v>
      </c>
      <c r="P628" s="59">
        <f t="shared" si="205"/>
        <v>-0.36</v>
      </c>
      <c r="Q628" s="65">
        <f t="shared" si="206"/>
        <v>0.43999999999999995</v>
      </c>
      <c r="R628" s="65">
        <f t="shared" si="207"/>
        <v>-0.21999999999999997</v>
      </c>
      <c r="S628" s="26">
        <f t="shared" si="208"/>
        <v>1</v>
      </c>
      <c r="T628" s="26">
        <f t="shared" si="209"/>
        <v>20</v>
      </c>
      <c r="U628" s="23" t="str">
        <f t="shared" si="210"/>
        <v>АВ</v>
      </c>
      <c r="V628" s="19">
        <f t="shared" si="211"/>
        <v>0</v>
      </c>
      <c r="W628" s="23">
        <f t="shared" si="212"/>
        <v>0</v>
      </c>
      <c r="X628" s="17">
        <f t="shared" si="213"/>
        <v>0</v>
      </c>
      <c r="Y628" s="1"/>
    </row>
    <row r="629" spans="2:25" ht="15" customHeight="1" outlineLevel="1" x14ac:dyDescent="0.25">
      <c r="B629" s="2">
        <v>4</v>
      </c>
      <c r="C629" s="34" t="s">
        <v>748</v>
      </c>
      <c r="D629" s="5">
        <v>1222.04</v>
      </c>
      <c r="E629" s="5">
        <v>1256.3399999999999</v>
      </c>
      <c r="F629" s="5">
        <v>2970</v>
      </c>
      <c r="G629" s="10">
        <f t="shared" si="199"/>
        <v>1.03</v>
      </c>
      <c r="H629" s="59">
        <f t="shared" si="198"/>
        <v>3.0000000000000027E-2</v>
      </c>
      <c r="I629" s="3">
        <f t="shared" si="200"/>
        <v>431</v>
      </c>
      <c r="J629" s="59">
        <f t="shared" si="201"/>
        <v>-4.0599999999999996</v>
      </c>
      <c r="K629" s="83">
        <v>12559.6</v>
      </c>
      <c r="L629" s="120">
        <f t="shared" si="202"/>
        <v>10</v>
      </c>
      <c r="M629" s="59">
        <f t="shared" si="203"/>
        <v>0.1</v>
      </c>
      <c r="N629" s="118">
        <v>31.1</v>
      </c>
      <c r="O629" s="60">
        <f t="shared" si="204"/>
        <v>40</v>
      </c>
      <c r="P629" s="59">
        <f t="shared" si="205"/>
        <v>-0.56000000000000005</v>
      </c>
      <c r="Q629" s="65">
        <f t="shared" si="206"/>
        <v>-4.0299999999999994</v>
      </c>
      <c r="R629" s="65">
        <f t="shared" si="207"/>
        <v>-0.46000000000000008</v>
      </c>
      <c r="S629" s="26">
        <f t="shared" si="208"/>
        <v>2</v>
      </c>
      <c r="T629" s="26">
        <f t="shared" si="209"/>
        <v>20</v>
      </c>
      <c r="U629" s="23">
        <f t="shared" si="210"/>
        <v>0</v>
      </c>
      <c r="V629" s="19">
        <f t="shared" si="211"/>
        <v>0</v>
      </c>
      <c r="W629" s="23" t="str">
        <f t="shared" si="212"/>
        <v>ВВ</v>
      </c>
      <c r="X629" s="17">
        <f t="shared" si="213"/>
        <v>0</v>
      </c>
      <c r="Y629" s="1"/>
    </row>
    <row r="630" spans="2:25" ht="15" customHeight="1" outlineLevel="1" x14ac:dyDescent="0.25">
      <c r="B630" s="2">
        <v>5</v>
      </c>
      <c r="C630" s="34" t="s">
        <v>749</v>
      </c>
      <c r="D630" s="5">
        <v>618.64</v>
      </c>
      <c r="E630" s="5">
        <v>541.66</v>
      </c>
      <c r="F630" s="5">
        <v>1460</v>
      </c>
      <c r="G630" s="10">
        <f t="shared" si="199"/>
        <v>0.88</v>
      </c>
      <c r="H630" s="59">
        <f t="shared" si="198"/>
        <v>-0.12</v>
      </c>
      <c r="I630" s="3">
        <f t="shared" si="200"/>
        <v>492</v>
      </c>
      <c r="J630" s="59">
        <f t="shared" si="201"/>
        <v>-4.78</v>
      </c>
      <c r="K630" s="83">
        <v>10094.4</v>
      </c>
      <c r="L630" s="120">
        <f t="shared" si="202"/>
        <v>18.600000000000001</v>
      </c>
      <c r="M630" s="59">
        <f t="shared" si="203"/>
        <v>-0.68</v>
      </c>
      <c r="N630" s="118">
        <v>15.1</v>
      </c>
      <c r="O630" s="60">
        <f t="shared" si="204"/>
        <v>36</v>
      </c>
      <c r="P630" s="59">
        <f t="shared" si="205"/>
        <v>-0.61</v>
      </c>
      <c r="Q630" s="65">
        <f t="shared" si="206"/>
        <v>-4.9000000000000004</v>
      </c>
      <c r="R630" s="65">
        <f t="shared" si="207"/>
        <v>-1.29</v>
      </c>
      <c r="S630" s="26">
        <f t="shared" si="208"/>
        <v>2</v>
      </c>
      <c r="T630" s="26">
        <f t="shared" si="209"/>
        <v>20</v>
      </c>
      <c r="U630" s="23">
        <f t="shared" si="210"/>
        <v>0</v>
      </c>
      <c r="V630" s="19">
        <f t="shared" si="211"/>
        <v>0</v>
      </c>
      <c r="W630" s="23" t="str">
        <f t="shared" si="212"/>
        <v>ВВ</v>
      </c>
      <c r="X630" s="17">
        <f t="shared" si="213"/>
        <v>0</v>
      </c>
      <c r="Y630" s="1"/>
    </row>
    <row r="631" spans="2:25" ht="15" customHeight="1" outlineLevel="1" x14ac:dyDescent="0.25">
      <c r="B631" s="2">
        <v>6</v>
      </c>
      <c r="C631" s="34" t="s">
        <v>750</v>
      </c>
      <c r="D631" s="5">
        <v>349.29</v>
      </c>
      <c r="E631" s="5">
        <v>259.3</v>
      </c>
      <c r="F631" s="5">
        <v>410</v>
      </c>
      <c r="G631" s="10">
        <f t="shared" si="199"/>
        <v>0.74</v>
      </c>
      <c r="H631" s="59">
        <f t="shared" si="198"/>
        <v>-0.26</v>
      </c>
      <c r="I631" s="3">
        <f t="shared" si="200"/>
        <v>289</v>
      </c>
      <c r="J631" s="59">
        <f t="shared" si="201"/>
        <v>-2.4</v>
      </c>
      <c r="K631" s="83">
        <v>5605.1</v>
      </c>
      <c r="L631" s="120">
        <f t="shared" si="202"/>
        <v>21.6</v>
      </c>
      <c r="M631" s="59">
        <f t="shared" si="203"/>
        <v>-0.95</v>
      </c>
      <c r="N631" s="118">
        <v>6.9</v>
      </c>
      <c r="O631" s="60">
        <f t="shared" si="204"/>
        <v>38</v>
      </c>
      <c r="P631" s="59">
        <f t="shared" si="205"/>
        <v>-0.57999999999999996</v>
      </c>
      <c r="Q631" s="65">
        <f t="shared" si="206"/>
        <v>-2.66</v>
      </c>
      <c r="R631" s="65">
        <f t="shared" si="207"/>
        <v>-1.5299999999999998</v>
      </c>
      <c r="S631" s="26">
        <f t="shared" si="208"/>
        <v>2</v>
      </c>
      <c r="T631" s="26">
        <f t="shared" si="209"/>
        <v>20</v>
      </c>
      <c r="U631" s="23">
        <f t="shared" si="210"/>
        <v>0</v>
      </c>
      <c r="V631" s="19">
        <f t="shared" si="211"/>
        <v>0</v>
      </c>
      <c r="W631" s="23" t="str">
        <f t="shared" si="212"/>
        <v>ВВ</v>
      </c>
      <c r="X631" s="17">
        <f t="shared" si="213"/>
        <v>0</v>
      </c>
      <c r="Y631" s="1"/>
    </row>
    <row r="632" spans="2:25" ht="15" customHeight="1" outlineLevel="1" x14ac:dyDescent="0.25">
      <c r="B632" s="2">
        <v>7</v>
      </c>
      <c r="C632" s="34" t="s">
        <v>751</v>
      </c>
      <c r="D632" s="5">
        <v>1218.25</v>
      </c>
      <c r="E632" s="5">
        <v>1075.48</v>
      </c>
      <c r="F632" s="5">
        <v>707</v>
      </c>
      <c r="G632" s="10">
        <f t="shared" si="199"/>
        <v>0.88</v>
      </c>
      <c r="H632" s="59">
        <f t="shared" si="198"/>
        <v>-0.12</v>
      </c>
      <c r="I632" s="3">
        <f t="shared" si="200"/>
        <v>120</v>
      </c>
      <c r="J632" s="59">
        <f t="shared" si="201"/>
        <v>-0.41</v>
      </c>
      <c r="K632" s="83">
        <v>15127</v>
      </c>
      <c r="L632" s="120">
        <f t="shared" si="202"/>
        <v>14.1</v>
      </c>
      <c r="M632" s="59">
        <f t="shared" si="203"/>
        <v>-0.27</v>
      </c>
      <c r="N632" s="118">
        <v>19.5</v>
      </c>
      <c r="O632" s="60">
        <f t="shared" si="204"/>
        <v>55</v>
      </c>
      <c r="P632" s="59">
        <f t="shared" si="205"/>
        <v>-0.4</v>
      </c>
      <c r="Q632" s="65">
        <f t="shared" si="206"/>
        <v>-0.53</v>
      </c>
      <c r="R632" s="65">
        <f t="shared" si="207"/>
        <v>-0.67</v>
      </c>
      <c r="S632" s="26">
        <f t="shared" si="208"/>
        <v>2</v>
      </c>
      <c r="T632" s="26">
        <f t="shared" si="209"/>
        <v>20</v>
      </c>
      <c r="U632" s="23">
        <f t="shared" si="210"/>
        <v>0</v>
      </c>
      <c r="V632" s="19">
        <f t="shared" si="211"/>
        <v>0</v>
      </c>
      <c r="W632" s="23" t="str">
        <f t="shared" si="212"/>
        <v>ВВ</v>
      </c>
      <c r="X632" s="17">
        <f t="shared" si="213"/>
        <v>0</v>
      </c>
      <c r="Y632" s="1"/>
    </row>
    <row r="633" spans="2:25" ht="15" customHeight="1" outlineLevel="1" x14ac:dyDescent="0.25">
      <c r="B633" s="2">
        <v>8</v>
      </c>
      <c r="C633" s="34" t="s">
        <v>752</v>
      </c>
      <c r="D633" s="5">
        <v>627.21</v>
      </c>
      <c r="E633" s="5">
        <v>547.52</v>
      </c>
      <c r="F633" s="5">
        <v>2126</v>
      </c>
      <c r="G633" s="10">
        <f t="shared" si="199"/>
        <v>0.87</v>
      </c>
      <c r="H633" s="59">
        <f t="shared" si="198"/>
        <v>-0.13</v>
      </c>
      <c r="I633" s="3">
        <f t="shared" si="200"/>
        <v>709</v>
      </c>
      <c r="J633" s="59">
        <f t="shared" si="201"/>
        <v>-7.33</v>
      </c>
      <c r="K633" s="83">
        <v>12424.5</v>
      </c>
      <c r="L633" s="120">
        <f t="shared" si="202"/>
        <v>22.7</v>
      </c>
      <c r="M633" s="59">
        <f t="shared" si="203"/>
        <v>-1.05</v>
      </c>
      <c r="N633" s="118">
        <v>19.7</v>
      </c>
      <c r="O633" s="60">
        <f t="shared" si="204"/>
        <v>28</v>
      </c>
      <c r="P633" s="59">
        <f t="shared" si="205"/>
        <v>-0.69</v>
      </c>
      <c r="Q633" s="65">
        <f t="shared" si="206"/>
        <v>-7.46</v>
      </c>
      <c r="R633" s="65">
        <f t="shared" si="207"/>
        <v>-1.74</v>
      </c>
      <c r="S633" s="26">
        <f t="shared" si="208"/>
        <v>2</v>
      </c>
      <c r="T633" s="26">
        <f t="shared" si="209"/>
        <v>20</v>
      </c>
      <c r="U633" s="23">
        <f t="shared" si="210"/>
        <v>0</v>
      </c>
      <c r="V633" s="19">
        <f t="shared" si="211"/>
        <v>0</v>
      </c>
      <c r="W633" s="23" t="str">
        <f t="shared" si="212"/>
        <v>ВВ</v>
      </c>
      <c r="X633" s="17">
        <f t="shared" si="213"/>
        <v>0</v>
      </c>
      <c r="Y633" s="1"/>
    </row>
    <row r="634" spans="2:25" ht="15" customHeight="1" outlineLevel="1" x14ac:dyDescent="0.25">
      <c r="B634" s="2">
        <v>9</v>
      </c>
      <c r="C634" s="34" t="s">
        <v>753</v>
      </c>
      <c r="D634" s="5">
        <v>2026.38</v>
      </c>
      <c r="E634" s="5">
        <v>1737.31</v>
      </c>
      <c r="F634" s="5">
        <v>394</v>
      </c>
      <c r="G634" s="10">
        <f t="shared" si="199"/>
        <v>0.86</v>
      </c>
      <c r="H634" s="59">
        <f t="shared" si="198"/>
        <v>-0.14000000000000001</v>
      </c>
      <c r="I634" s="3">
        <f t="shared" si="200"/>
        <v>41</v>
      </c>
      <c r="J634" s="59">
        <f t="shared" si="201"/>
        <v>0.52</v>
      </c>
      <c r="K634" s="83">
        <v>17793.8</v>
      </c>
      <c r="L634" s="120">
        <f t="shared" si="202"/>
        <v>10.199999999999999</v>
      </c>
      <c r="M634" s="59">
        <f t="shared" si="203"/>
        <v>0.08</v>
      </c>
      <c r="N634" s="118">
        <v>28.6</v>
      </c>
      <c r="O634" s="60">
        <f t="shared" si="204"/>
        <v>61</v>
      </c>
      <c r="P634" s="59">
        <f t="shared" si="205"/>
        <v>-0.33</v>
      </c>
      <c r="Q634" s="65">
        <f t="shared" si="206"/>
        <v>0.38</v>
      </c>
      <c r="R634" s="65">
        <f t="shared" si="207"/>
        <v>-0.25</v>
      </c>
      <c r="S634" s="26">
        <f t="shared" si="208"/>
        <v>1</v>
      </c>
      <c r="T634" s="26">
        <f t="shared" si="209"/>
        <v>20</v>
      </c>
      <c r="U634" s="23" t="str">
        <f t="shared" si="210"/>
        <v>АВ</v>
      </c>
      <c r="V634" s="19">
        <f t="shared" si="211"/>
        <v>0</v>
      </c>
      <c r="W634" s="23">
        <f t="shared" si="212"/>
        <v>0</v>
      </c>
      <c r="X634" s="17">
        <f t="shared" si="213"/>
        <v>0</v>
      </c>
      <c r="Y634" s="1"/>
    </row>
    <row r="635" spans="2:25" ht="15" customHeight="1" outlineLevel="1" x14ac:dyDescent="0.25">
      <c r="B635" s="2">
        <v>10</v>
      </c>
      <c r="C635" s="34" t="s">
        <v>754</v>
      </c>
      <c r="D635" s="5">
        <v>461.87</v>
      </c>
      <c r="E635" s="5">
        <v>356.36</v>
      </c>
      <c r="F635" s="5">
        <v>1858</v>
      </c>
      <c r="G635" s="10">
        <f t="shared" si="199"/>
        <v>0.77</v>
      </c>
      <c r="H635" s="59">
        <f t="shared" si="198"/>
        <v>-0.22999999999999998</v>
      </c>
      <c r="I635" s="3">
        <f t="shared" si="200"/>
        <v>952</v>
      </c>
      <c r="J635" s="59">
        <f t="shared" si="201"/>
        <v>-10.19</v>
      </c>
      <c r="K635" s="83">
        <v>7325</v>
      </c>
      <c r="L635" s="120">
        <f t="shared" si="202"/>
        <v>20.6</v>
      </c>
      <c r="M635" s="59">
        <f t="shared" si="203"/>
        <v>-0.86</v>
      </c>
      <c r="N635" s="118">
        <v>6.9</v>
      </c>
      <c r="O635" s="60">
        <f t="shared" si="204"/>
        <v>52</v>
      </c>
      <c r="P635" s="59">
        <f t="shared" si="205"/>
        <v>-0.43</v>
      </c>
      <c r="Q635" s="65">
        <f t="shared" si="206"/>
        <v>-10.42</v>
      </c>
      <c r="R635" s="65">
        <f t="shared" si="207"/>
        <v>-1.29</v>
      </c>
      <c r="S635" s="26">
        <f t="shared" si="208"/>
        <v>2</v>
      </c>
      <c r="T635" s="26">
        <f t="shared" si="209"/>
        <v>20</v>
      </c>
      <c r="U635" s="23">
        <f t="shared" si="210"/>
        <v>0</v>
      </c>
      <c r="V635" s="19">
        <f t="shared" si="211"/>
        <v>0</v>
      </c>
      <c r="W635" s="23" t="str">
        <f t="shared" si="212"/>
        <v>ВВ</v>
      </c>
      <c r="X635" s="17">
        <f t="shared" si="213"/>
        <v>0</v>
      </c>
      <c r="Y635" s="1"/>
    </row>
    <row r="636" spans="2:25" ht="15" customHeight="1" outlineLevel="1" x14ac:dyDescent="0.25">
      <c r="B636" s="2">
        <v>11</v>
      </c>
      <c r="C636" s="34" t="s">
        <v>755</v>
      </c>
      <c r="D636" s="5">
        <v>277.89</v>
      </c>
      <c r="E636" s="5">
        <v>238.32</v>
      </c>
      <c r="F636" s="5">
        <v>387</v>
      </c>
      <c r="G636" s="10">
        <f t="shared" si="199"/>
        <v>0.86</v>
      </c>
      <c r="H636" s="59">
        <f t="shared" si="198"/>
        <v>-0.14000000000000001</v>
      </c>
      <c r="I636" s="3">
        <f t="shared" si="200"/>
        <v>296</v>
      </c>
      <c r="J636" s="59">
        <f t="shared" si="201"/>
        <v>-2.48</v>
      </c>
      <c r="K636" s="83">
        <v>9589</v>
      </c>
      <c r="L636" s="120">
        <f t="shared" si="202"/>
        <v>40.200000000000003</v>
      </c>
      <c r="M636" s="59">
        <f t="shared" si="203"/>
        <v>-2.62</v>
      </c>
      <c r="N636" s="118">
        <v>17.3</v>
      </c>
      <c r="O636" s="60">
        <f t="shared" si="204"/>
        <v>14</v>
      </c>
      <c r="P636" s="59">
        <f t="shared" si="205"/>
        <v>-0.85</v>
      </c>
      <c r="Q636" s="65">
        <f t="shared" si="206"/>
        <v>-2.62</v>
      </c>
      <c r="R636" s="65">
        <f t="shared" si="207"/>
        <v>-3.47</v>
      </c>
      <c r="S636" s="26">
        <f t="shared" si="208"/>
        <v>2</v>
      </c>
      <c r="T636" s="26">
        <f t="shared" si="209"/>
        <v>20</v>
      </c>
      <c r="U636" s="23">
        <f t="shared" si="210"/>
        <v>0</v>
      </c>
      <c r="V636" s="19">
        <f t="shared" si="211"/>
        <v>0</v>
      </c>
      <c r="W636" s="23" t="str">
        <f t="shared" si="212"/>
        <v>ВВ</v>
      </c>
      <c r="X636" s="17">
        <f t="shared" si="213"/>
        <v>0</v>
      </c>
      <c r="Y636" s="1"/>
    </row>
    <row r="637" spans="2:25" ht="15" customHeight="1" outlineLevel="1" x14ac:dyDescent="0.25">
      <c r="B637" s="2">
        <v>12</v>
      </c>
      <c r="C637" s="34" t="s">
        <v>756</v>
      </c>
      <c r="D637" s="5">
        <v>1275.97</v>
      </c>
      <c r="E637" s="5">
        <v>1028.53</v>
      </c>
      <c r="F637" s="5">
        <v>235</v>
      </c>
      <c r="G637" s="10">
        <f t="shared" si="199"/>
        <v>0.81</v>
      </c>
      <c r="H637" s="59">
        <f t="shared" si="198"/>
        <v>-0.18999999999999995</v>
      </c>
      <c r="I637" s="3">
        <f t="shared" si="200"/>
        <v>42</v>
      </c>
      <c r="J637" s="59">
        <f t="shared" si="201"/>
        <v>0.51</v>
      </c>
      <c r="K637" s="83">
        <v>18723.900000000001</v>
      </c>
      <c r="L637" s="120">
        <f t="shared" si="202"/>
        <v>18.2</v>
      </c>
      <c r="M637" s="59">
        <f t="shared" si="203"/>
        <v>-0.64</v>
      </c>
      <c r="N637" s="118">
        <v>34.5</v>
      </c>
      <c r="O637" s="60">
        <f t="shared" si="204"/>
        <v>30</v>
      </c>
      <c r="P637" s="59">
        <f t="shared" si="205"/>
        <v>-0.67</v>
      </c>
      <c r="Q637" s="65">
        <f t="shared" si="206"/>
        <v>0.32000000000000006</v>
      </c>
      <c r="R637" s="65">
        <f t="shared" si="207"/>
        <v>-1.31</v>
      </c>
      <c r="S637" s="26">
        <f t="shared" si="208"/>
        <v>1</v>
      </c>
      <c r="T637" s="26">
        <f t="shared" si="209"/>
        <v>20</v>
      </c>
      <c r="U637" s="23" t="str">
        <f t="shared" si="210"/>
        <v>АВ</v>
      </c>
      <c r="V637" s="19">
        <f t="shared" si="211"/>
        <v>0</v>
      </c>
      <c r="W637" s="23">
        <f t="shared" si="212"/>
        <v>0</v>
      </c>
      <c r="X637" s="17">
        <f t="shared" si="213"/>
        <v>0</v>
      </c>
      <c r="Y637" s="1"/>
    </row>
    <row r="638" spans="2:25" ht="15" customHeight="1" outlineLevel="1" x14ac:dyDescent="0.25">
      <c r="B638" s="2">
        <v>13</v>
      </c>
      <c r="C638" s="34" t="s">
        <v>757</v>
      </c>
      <c r="D638" s="5">
        <v>700.58</v>
      </c>
      <c r="E638" s="5">
        <v>501.76</v>
      </c>
      <c r="F638" s="5">
        <v>1479</v>
      </c>
      <c r="G638" s="10">
        <f t="shared" si="199"/>
        <v>0.72</v>
      </c>
      <c r="H638" s="59">
        <f t="shared" si="198"/>
        <v>-0.28000000000000003</v>
      </c>
      <c r="I638" s="3">
        <f t="shared" si="200"/>
        <v>538</v>
      </c>
      <c r="J638" s="59">
        <f t="shared" si="201"/>
        <v>-5.32</v>
      </c>
      <c r="K638" s="83">
        <v>9274</v>
      </c>
      <c r="L638" s="120">
        <f t="shared" si="202"/>
        <v>18.5</v>
      </c>
      <c r="M638" s="59">
        <f t="shared" si="203"/>
        <v>-0.67</v>
      </c>
      <c r="N638" s="118">
        <v>12.8</v>
      </c>
      <c r="O638" s="60">
        <f t="shared" si="204"/>
        <v>39</v>
      </c>
      <c r="P638" s="59">
        <f t="shared" si="205"/>
        <v>-0.56999999999999995</v>
      </c>
      <c r="Q638" s="65">
        <f t="shared" si="206"/>
        <v>-5.6000000000000005</v>
      </c>
      <c r="R638" s="65">
        <f t="shared" si="207"/>
        <v>-1.24</v>
      </c>
      <c r="S638" s="26">
        <f t="shared" si="208"/>
        <v>2</v>
      </c>
      <c r="T638" s="26">
        <f t="shared" si="209"/>
        <v>20</v>
      </c>
      <c r="U638" s="23">
        <f t="shared" si="210"/>
        <v>0</v>
      </c>
      <c r="V638" s="19">
        <f t="shared" si="211"/>
        <v>0</v>
      </c>
      <c r="W638" s="23" t="str">
        <f t="shared" si="212"/>
        <v>ВВ</v>
      </c>
      <c r="X638" s="17">
        <f t="shared" si="213"/>
        <v>0</v>
      </c>
      <c r="Y638" s="1"/>
    </row>
    <row r="639" spans="2:25" ht="15" customHeight="1" outlineLevel="1" x14ac:dyDescent="0.25">
      <c r="B639" s="2">
        <v>14</v>
      </c>
      <c r="C639" s="34" t="s">
        <v>758</v>
      </c>
      <c r="D639" s="5">
        <v>7998.51</v>
      </c>
      <c r="E639" s="5">
        <v>6781.61</v>
      </c>
      <c r="F639" s="13">
        <v>722</v>
      </c>
      <c r="G639" s="10">
        <f t="shared" si="199"/>
        <v>0.85</v>
      </c>
      <c r="H639" s="59">
        <f t="shared" si="198"/>
        <v>-0.15000000000000002</v>
      </c>
      <c r="I639" s="3">
        <f t="shared" si="200"/>
        <v>19</v>
      </c>
      <c r="J639" s="59">
        <f t="shared" si="201"/>
        <v>0.78</v>
      </c>
      <c r="K639" s="83">
        <v>41839</v>
      </c>
      <c r="L639" s="120">
        <f t="shared" ref="L639:L650" si="214">ROUND(K639/E639,1)</f>
        <v>6.2</v>
      </c>
      <c r="M639" s="59">
        <f t="shared" si="203"/>
        <v>0.44</v>
      </c>
      <c r="N639" s="118">
        <v>29.9</v>
      </c>
      <c r="O639" s="60">
        <f t="shared" si="204"/>
        <v>227</v>
      </c>
      <c r="P639" s="59">
        <f t="shared" si="205"/>
        <v>1.48</v>
      </c>
      <c r="Q639" s="65">
        <f t="shared" si="206"/>
        <v>0.63</v>
      </c>
      <c r="R639" s="65">
        <f t="shared" si="207"/>
        <v>1.92</v>
      </c>
      <c r="S639" s="26">
        <f t="shared" si="208"/>
        <v>1</v>
      </c>
      <c r="T639" s="26">
        <f t="shared" si="209"/>
        <v>10</v>
      </c>
      <c r="U639" s="23">
        <f t="shared" si="210"/>
        <v>0</v>
      </c>
      <c r="V639" s="19" t="str">
        <f t="shared" si="211"/>
        <v>АА</v>
      </c>
      <c r="W639" s="23">
        <f t="shared" si="212"/>
        <v>0</v>
      </c>
      <c r="X639" s="17">
        <f t="shared" si="213"/>
        <v>0</v>
      </c>
      <c r="Y639" s="1"/>
    </row>
    <row r="640" spans="2:25" ht="15" customHeight="1" outlineLevel="1" x14ac:dyDescent="0.25">
      <c r="B640" s="2">
        <v>15</v>
      </c>
      <c r="C640" s="34" t="s">
        <v>759</v>
      </c>
      <c r="D640" s="5">
        <v>1597.83</v>
      </c>
      <c r="E640" s="5">
        <v>1433.97</v>
      </c>
      <c r="F640" s="13">
        <v>7512</v>
      </c>
      <c r="G640" s="10">
        <f t="shared" si="199"/>
        <v>0.9</v>
      </c>
      <c r="H640" s="59">
        <f t="shared" si="198"/>
        <v>-9.9999999999999978E-2</v>
      </c>
      <c r="I640" s="3">
        <f t="shared" si="200"/>
        <v>956</v>
      </c>
      <c r="J640" s="59">
        <f t="shared" si="201"/>
        <v>-10.23</v>
      </c>
      <c r="K640" s="83">
        <v>19932.2</v>
      </c>
      <c r="L640" s="120">
        <f t="shared" si="214"/>
        <v>13.9</v>
      </c>
      <c r="M640" s="59">
        <f t="shared" si="203"/>
        <v>-0.25</v>
      </c>
      <c r="N640" s="118">
        <v>17.7</v>
      </c>
      <c r="O640" s="60">
        <f t="shared" si="204"/>
        <v>81</v>
      </c>
      <c r="P640" s="59">
        <f t="shared" si="205"/>
        <v>-0.11</v>
      </c>
      <c r="Q640" s="65">
        <f t="shared" si="206"/>
        <v>-10.33</v>
      </c>
      <c r="R640" s="65">
        <f t="shared" si="207"/>
        <v>-0.36</v>
      </c>
      <c r="S640" s="26">
        <f t="shared" si="208"/>
        <v>2</v>
      </c>
      <c r="T640" s="26">
        <f t="shared" si="209"/>
        <v>20</v>
      </c>
      <c r="U640" s="23">
        <f t="shared" si="210"/>
        <v>0</v>
      </c>
      <c r="V640" s="19">
        <f t="shared" si="211"/>
        <v>0</v>
      </c>
      <c r="W640" s="23" t="str">
        <f t="shared" si="212"/>
        <v>ВВ</v>
      </c>
      <c r="X640" s="17">
        <f t="shared" si="213"/>
        <v>0</v>
      </c>
      <c r="Y640" s="1"/>
    </row>
    <row r="641" spans="2:25" ht="15" customHeight="1" outlineLevel="1" x14ac:dyDescent="0.25">
      <c r="B641" s="2">
        <v>16</v>
      </c>
      <c r="C641" s="34" t="s">
        <v>760</v>
      </c>
      <c r="D641" s="5">
        <v>754.97</v>
      </c>
      <c r="E641" s="5">
        <v>577.63</v>
      </c>
      <c r="F641" s="13">
        <v>1439</v>
      </c>
      <c r="G641" s="10">
        <f t="shared" si="199"/>
        <v>0.77</v>
      </c>
      <c r="H641" s="59">
        <f t="shared" si="198"/>
        <v>-0.22999999999999998</v>
      </c>
      <c r="I641" s="3">
        <f t="shared" si="200"/>
        <v>455</v>
      </c>
      <c r="J641" s="59">
        <f t="shared" si="201"/>
        <v>-4.3499999999999996</v>
      </c>
      <c r="K641" s="83">
        <v>9895.2999999999993</v>
      </c>
      <c r="L641" s="120">
        <f t="shared" si="214"/>
        <v>17.100000000000001</v>
      </c>
      <c r="M641" s="59">
        <f t="shared" si="203"/>
        <v>-0.54</v>
      </c>
      <c r="N641" s="118">
        <v>13.7</v>
      </c>
      <c r="O641" s="60">
        <f t="shared" si="204"/>
        <v>42</v>
      </c>
      <c r="P641" s="59">
        <f t="shared" si="205"/>
        <v>-0.54</v>
      </c>
      <c r="Q641" s="65">
        <f t="shared" si="206"/>
        <v>-4.58</v>
      </c>
      <c r="R641" s="65">
        <f t="shared" si="207"/>
        <v>-1.08</v>
      </c>
      <c r="S641" s="26">
        <f t="shared" si="208"/>
        <v>2</v>
      </c>
      <c r="T641" s="26">
        <f t="shared" si="209"/>
        <v>20</v>
      </c>
      <c r="U641" s="23">
        <f t="shared" si="210"/>
        <v>0</v>
      </c>
      <c r="V641" s="19">
        <f t="shared" si="211"/>
        <v>0</v>
      </c>
      <c r="W641" s="23" t="str">
        <f t="shared" si="212"/>
        <v>ВВ</v>
      </c>
      <c r="X641" s="17">
        <f t="shared" si="213"/>
        <v>0</v>
      </c>
      <c r="Y641" s="1"/>
    </row>
    <row r="642" spans="2:25" ht="15" customHeight="1" outlineLevel="1" x14ac:dyDescent="0.25">
      <c r="B642" s="2">
        <v>17</v>
      </c>
      <c r="C642" s="34" t="s">
        <v>761</v>
      </c>
      <c r="D642" s="5">
        <v>534.75</v>
      </c>
      <c r="E642" s="5">
        <v>450.63</v>
      </c>
      <c r="F642" s="13">
        <v>790</v>
      </c>
      <c r="G642" s="10">
        <f t="shared" si="199"/>
        <v>0.84</v>
      </c>
      <c r="H642" s="59">
        <f t="shared" si="198"/>
        <v>-0.16000000000000003</v>
      </c>
      <c r="I642" s="3">
        <f t="shared" si="200"/>
        <v>320</v>
      </c>
      <c r="J642" s="59">
        <f t="shared" si="201"/>
        <v>-2.76</v>
      </c>
      <c r="K642" s="83">
        <v>8991</v>
      </c>
      <c r="L642" s="120">
        <f t="shared" si="214"/>
        <v>20</v>
      </c>
      <c r="M642" s="59">
        <f t="shared" si="203"/>
        <v>-0.8</v>
      </c>
      <c r="N642" s="118">
        <v>10.9</v>
      </c>
      <c r="O642" s="60">
        <f t="shared" si="204"/>
        <v>41</v>
      </c>
      <c r="P642" s="59">
        <f t="shared" si="205"/>
        <v>-0.55000000000000004</v>
      </c>
      <c r="Q642" s="65">
        <f t="shared" si="206"/>
        <v>-2.92</v>
      </c>
      <c r="R642" s="65">
        <f t="shared" si="207"/>
        <v>-1.35</v>
      </c>
      <c r="S642" s="26">
        <f t="shared" si="208"/>
        <v>2</v>
      </c>
      <c r="T642" s="26">
        <f t="shared" si="209"/>
        <v>20</v>
      </c>
      <c r="U642" s="23">
        <f t="shared" si="210"/>
        <v>0</v>
      </c>
      <c r="V642" s="19">
        <f t="shared" si="211"/>
        <v>0</v>
      </c>
      <c r="W642" s="23" t="str">
        <f t="shared" si="212"/>
        <v>ВВ</v>
      </c>
      <c r="X642" s="17">
        <f t="shared" si="213"/>
        <v>0</v>
      </c>
      <c r="Y642" s="1"/>
    </row>
    <row r="643" spans="2:25" ht="15" customHeight="1" outlineLevel="1" x14ac:dyDescent="0.25">
      <c r="B643" s="2">
        <v>18</v>
      </c>
      <c r="C643" s="34" t="s">
        <v>762</v>
      </c>
      <c r="D643" s="5">
        <v>581.05999999999995</v>
      </c>
      <c r="E643" s="5">
        <v>533.74</v>
      </c>
      <c r="F643" s="13">
        <v>436</v>
      </c>
      <c r="G643" s="10">
        <f t="shared" si="199"/>
        <v>0.92</v>
      </c>
      <c r="H643" s="59">
        <f t="shared" si="198"/>
        <v>-7.999999999999996E-2</v>
      </c>
      <c r="I643" s="3">
        <f t="shared" si="200"/>
        <v>149</v>
      </c>
      <c r="J643" s="59">
        <f t="shared" si="201"/>
        <v>-0.75</v>
      </c>
      <c r="K643" s="83">
        <v>8504.6</v>
      </c>
      <c r="L643" s="120">
        <f t="shared" si="214"/>
        <v>15.9</v>
      </c>
      <c r="M643" s="59">
        <f t="shared" si="203"/>
        <v>-0.43</v>
      </c>
      <c r="N643" s="118">
        <v>13.2</v>
      </c>
      <c r="O643" s="60">
        <f t="shared" si="204"/>
        <v>40</v>
      </c>
      <c r="P643" s="59">
        <f t="shared" si="205"/>
        <v>-0.56000000000000005</v>
      </c>
      <c r="Q643" s="65">
        <f t="shared" si="206"/>
        <v>-0.83</v>
      </c>
      <c r="R643" s="65">
        <f t="shared" si="207"/>
        <v>-0.99</v>
      </c>
      <c r="S643" s="26">
        <f t="shared" si="208"/>
        <v>2</v>
      </c>
      <c r="T643" s="26">
        <f t="shared" si="209"/>
        <v>20</v>
      </c>
      <c r="U643" s="23">
        <f t="shared" si="210"/>
        <v>0</v>
      </c>
      <c r="V643" s="19">
        <f t="shared" si="211"/>
        <v>0</v>
      </c>
      <c r="W643" s="23" t="str">
        <f t="shared" si="212"/>
        <v>ВВ</v>
      </c>
      <c r="X643" s="17">
        <f t="shared" si="213"/>
        <v>0</v>
      </c>
      <c r="Y643" s="1"/>
    </row>
    <row r="644" spans="2:25" ht="15" customHeight="1" outlineLevel="1" x14ac:dyDescent="0.25">
      <c r="B644" s="2">
        <v>19</v>
      </c>
      <c r="C644" s="34" t="s">
        <v>763</v>
      </c>
      <c r="D644" s="5">
        <v>259.39999999999998</v>
      </c>
      <c r="E644" s="5">
        <v>278.64999999999998</v>
      </c>
      <c r="F644" s="13">
        <v>538</v>
      </c>
      <c r="G644" s="10">
        <f t="shared" si="199"/>
        <v>1.07</v>
      </c>
      <c r="H644" s="59">
        <f t="shared" si="198"/>
        <v>7.0000000000000062E-2</v>
      </c>
      <c r="I644" s="3">
        <f t="shared" si="200"/>
        <v>352</v>
      </c>
      <c r="J644" s="59">
        <f t="shared" si="201"/>
        <v>-3.14</v>
      </c>
      <c r="K644" s="83">
        <v>9683.2999999999993</v>
      </c>
      <c r="L644" s="120">
        <f t="shared" si="214"/>
        <v>34.799999999999997</v>
      </c>
      <c r="M644" s="59">
        <f t="shared" si="203"/>
        <v>-2.14</v>
      </c>
      <c r="N644" s="118">
        <v>38.9</v>
      </c>
      <c r="O644" s="60">
        <f t="shared" si="204"/>
        <v>7</v>
      </c>
      <c r="P644" s="59">
        <f t="shared" si="205"/>
        <v>-0.92</v>
      </c>
      <c r="Q644" s="65">
        <f t="shared" si="206"/>
        <v>-3.0700000000000003</v>
      </c>
      <c r="R644" s="65">
        <f t="shared" si="207"/>
        <v>-3.06</v>
      </c>
      <c r="S644" s="26">
        <f t="shared" si="208"/>
        <v>2</v>
      </c>
      <c r="T644" s="26">
        <f t="shared" si="209"/>
        <v>20</v>
      </c>
      <c r="U644" s="23">
        <f t="shared" si="210"/>
        <v>0</v>
      </c>
      <c r="V644" s="19">
        <f t="shared" si="211"/>
        <v>0</v>
      </c>
      <c r="W644" s="23" t="str">
        <f t="shared" si="212"/>
        <v>ВВ</v>
      </c>
      <c r="X644" s="17">
        <f t="shared" si="213"/>
        <v>0</v>
      </c>
      <c r="Y644" s="1"/>
    </row>
    <row r="645" spans="2:25" ht="15" customHeight="1" outlineLevel="1" x14ac:dyDescent="0.25">
      <c r="B645" s="2">
        <v>20</v>
      </c>
      <c r="C645" s="34" t="s">
        <v>764</v>
      </c>
      <c r="D645" s="5">
        <v>2030.42</v>
      </c>
      <c r="E645" s="5">
        <v>1764.73</v>
      </c>
      <c r="F645" s="13">
        <v>278</v>
      </c>
      <c r="G645" s="10">
        <f t="shared" si="199"/>
        <v>0.87</v>
      </c>
      <c r="H645" s="59">
        <f t="shared" si="198"/>
        <v>-0.13</v>
      </c>
      <c r="I645" s="3">
        <f t="shared" si="200"/>
        <v>29</v>
      </c>
      <c r="J645" s="59">
        <f t="shared" si="201"/>
        <v>0.66</v>
      </c>
      <c r="K645" s="83">
        <v>29613.1</v>
      </c>
      <c r="L645" s="120">
        <f t="shared" si="214"/>
        <v>16.8</v>
      </c>
      <c r="M645" s="59">
        <f t="shared" si="203"/>
        <v>-0.51</v>
      </c>
      <c r="N645" s="118">
        <v>12.8</v>
      </c>
      <c r="O645" s="60">
        <f t="shared" si="204"/>
        <v>138</v>
      </c>
      <c r="P645" s="59">
        <f t="shared" si="205"/>
        <v>0.51</v>
      </c>
      <c r="Q645" s="65">
        <f t="shared" si="206"/>
        <v>0.53</v>
      </c>
      <c r="R645" s="65">
        <f>M645+P645</f>
        <v>0</v>
      </c>
      <c r="S645" s="26">
        <f t="shared" si="208"/>
        <v>1</v>
      </c>
      <c r="T645" s="26">
        <f t="shared" si="209"/>
        <v>10</v>
      </c>
      <c r="U645" s="23">
        <f t="shared" si="210"/>
        <v>0</v>
      </c>
      <c r="V645" s="19" t="str">
        <f t="shared" si="211"/>
        <v>АА</v>
      </c>
      <c r="W645" s="23">
        <f t="shared" si="212"/>
        <v>0</v>
      </c>
      <c r="X645" s="17">
        <f t="shared" si="213"/>
        <v>0</v>
      </c>
      <c r="Y645" s="1"/>
    </row>
    <row r="646" spans="2:25" ht="15" customHeight="1" outlineLevel="1" x14ac:dyDescent="0.25">
      <c r="B646" s="2">
        <v>21</v>
      </c>
      <c r="C646" s="34" t="s">
        <v>765</v>
      </c>
      <c r="D646" s="5">
        <v>631.12</v>
      </c>
      <c r="E646" s="5">
        <v>523.96</v>
      </c>
      <c r="F646" s="13">
        <v>1656</v>
      </c>
      <c r="G646" s="10">
        <f t="shared" si="199"/>
        <v>0.83</v>
      </c>
      <c r="H646" s="59">
        <f t="shared" si="198"/>
        <v>-0.17000000000000004</v>
      </c>
      <c r="I646" s="3">
        <f t="shared" si="200"/>
        <v>577</v>
      </c>
      <c r="J646" s="59">
        <f t="shared" si="201"/>
        <v>-5.78</v>
      </c>
      <c r="K646" s="83">
        <v>7377.3</v>
      </c>
      <c r="L646" s="120">
        <f t="shared" si="214"/>
        <v>14.1</v>
      </c>
      <c r="M646" s="59">
        <f t="shared" si="203"/>
        <v>-0.27</v>
      </c>
      <c r="N646" s="118">
        <v>15.7</v>
      </c>
      <c r="O646" s="60">
        <f t="shared" si="204"/>
        <v>33</v>
      </c>
      <c r="P646" s="59">
        <f t="shared" si="205"/>
        <v>-0.64</v>
      </c>
      <c r="Q646" s="65">
        <f t="shared" si="206"/>
        <v>-5.95</v>
      </c>
      <c r="R646" s="65">
        <f t="shared" ref="R646:R649" si="215">M646+P646</f>
        <v>-0.91</v>
      </c>
      <c r="S646" s="26">
        <f t="shared" si="208"/>
        <v>2</v>
      </c>
      <c r="T646" s="26">
        <f t="shared" si="209"/>
        <v>20</v>
      </c>
      <c r="U646" s="23">
        <f t="shared" si="210"/>
        <v>0</v>
      </c>
      <c r="V646" s="19">
        <f t="shared" si="211"/>
        <v>0</v>
      </c>
      <c r="W646" s="23" t="str">
        <f t="shared" si="212"/>
        <v>ВВ</v>
      </c>
      <c r="X646" s="17">
        <f t="shared" si="213"/>
        <v>0</v>
      </c>
      <c r="Y646" s="1"/>
    </row>
    <row r="647" spans="2:25" ht="15" customHeight="1" outlineLevel="1" x14ac:dyDescent="0.25">
      <c r="B647" s="2">
        <v>22</v>
      </c>
      <c r="C647" s="34" t="s">
        <v>766</v>
      </c>
      <c r="D647" s="5">
        <v>567.05999999999995</v>
      </c>
      <c r="E647" s="5">
        <v>492.59</v>
      </c>
      <c r="F647" s="13">
        <v>518</v>
      </c>
      <c r="G647" s="10">
        <f t="shared" si="199"/>
        <v>0.87</v>
      </c>
      <c r="H647" s="59">
        <f t="shared" si="198"/>
        <v>-0.13</v>
      </c>
      <c r="I647" s="3">
        <f t="shared" si="200"/>
        <v>192</v>
      </c>
      <c r="J647" s="59">
        <f t="shared" si="201"/>
        <v>-1.26</v>
      </c>
      <c r="K647" s="83">
        <v>10929.2</v>
      </c>
      <c r="L647" s="120">
        <f t="shared" si="214"/>
        <v>22.2</v>
      </c>
      <c r="M647" s="59">
        <f t="shared" si="203"/>
        <v>-1</v>
      </c>
      <c r="N647" s="118">
        <v>13</v>
      </c>
      <c r="O647" s="60">
        <f t="shared" si="204"/>
        <v>38</v>
      </c>
      <c r="P647" s="59">
        <f t="shared" si="205"/>
        <v>-0.57999999999999996</v>
      </c>
      <c r="Q647" s="65">
        <f t="shared" si="206"/>
        <v>-1.3900000000000001</v>
      </c>
      <c r="R647" s="65">
        <f t="shared" si="215"/>
        <v>-1.58</v>
      </c>
      <c r="S647" s="26">
        <f t="shared" si="208"/>
        <v>2</v>
      </c>
      <c r="T647" s="26">
        <f t="shared" si="209"/>
        <v>20</v>
      </c>
      <c r="U647" s="23">
        <f t="shared" si="210"/>
        <v>0</v>
      </c>
      <c r="V647" s="19">
        <f t="shared" si="211"/>
        <v>0</v>
      </c>
      <c r="W647" s="23" t="str">
        <f t="shared" si="212"/>
        <v>ВВ</v>
      </c>
      <c r="X647" s="17">
        <f t="shared" si="213"/>
        <v>0</v>
      </c>
      <c r="Y647" s="1"/>
    </row>
    <row r="648" spans="2:25" ht="15" customHeight="1" outlineLevel="1" x14ac:dyDescent="0.25">
      <c r="B648" s="2">
        <v>23</v>
      </c>
      <c r="C648" s="34" t="s">
        <v>767</v>
      </c>
      <c r="D648" s="5">
        <v>774.83</v>
      </c>
      <c r="E648" s="5">
        <v>636.26</v>
      </c>
      <c r="F648" s="13">
        <v>422</v>
      </c>
      <c r="G648" s="10">
        <f t="shared" si="199"/>
        <v>0.82</v>
      </c>
      <c r="H648" s="59">
        <f t="shared" si="198"/>
        <v>-0.18000000000000005</v>
      </c>
      <c r="I648" s="3">
        <f t="shared" si="200"/>
        <v>121</v>
      </c>
      <c r="J648" s="59">
        <f t="shared" si="201"/>
        <v>-0.42</v>
      </c>
      <c r="K648" s="83">
        <v>8373.2000000000007</v>
      </c>
      <c r="L648" s="120">
        <f t="shared" si="214"/>
        <v>13.2</v>
      </c>
      <c r="M648" s="59">
        <f t="shared" si="203"/>
        <v>-0.19</v>
      </c>
      <c r="N648" s="118">
        <v>13.9</v>
      </c>
      <c r="O648" s="60">
        <f t="shared" si="204"/>
        <v>46</v>
      </c>
      <c r="P648" s="59">
        <f t="shared" si="205"/>
        <v>-0.5</v>
      </c>
      <c r="Q648" s="65">
        <f t="shared" si="206"/>
        <v>-0.60000000000000009</v>
      </c>
      <c r="R648" s="65">
        <f t="shared" si="215"/>
        <v>-0.69</v>
      </c>
      <c r="S648" s="26">
        <f t="shared" si="208"/>
        <v>2</v>
      </c>
      <c r="T648" s="26">
        <f t="shared" si="209"/>
        <v>20</v>
      </c>
      <c r="U648" s="23">
        <f t="shared" si="210"/>
        <v>0</v>
      </c>
      <c r="V648" s="19">
        <f t="shared" si="211"/>
        <v>0</v>
      </c>
      <c r="W648" s="23" t="str">
        <f t="shared" si="212"/>
        <v>ВВ</v>
      </c>
      <c r="X648" s="17">
        <f t="shared" si="213"/>
        <v>0</v>
      </c>
      <c r="Y648" s="1"/>
    </row>
    <row r="649" spans="2:25" ht="15" customHeight="1" outlineLevel="1" x14ac:dyDescent="0.25">
      <c r="B649" s="2">
        <v>24</v>
      </c>
      <c r="C649" s="34" t="s">
        <v>768</v>
      </c>
      <c r="D649" s="5">
        <v>286.04000000000002</v>
      </c>
      <c r="E649" s="5">
        <v>283.76</v>
      </c>
      <c r="F649" s="13">
        <v>836</v>
      </c>
      <c r="G649" s="10">
        <f t="shared" si="199"/>
        <v>0.99</v>
      </c>
      <c r="H649" s="59">
        <f t="shared" si="198"/>
        <v>-1.0000000000000009E-2</v>
      </c>
      <c r="I649" s="3">
        <f t="shared" si="200"/>
        <v>538</v>
      </c>
      <c r="J649" s="59">
        <f t="shared" si="201"/>
        <v>-5.32</v>
      </c>
      <c r="K649" s="83">
        <v>7407.1</v>
      </c>
      <c r="L649" s="120">
        <f t="shared" si="214"/>
        <v>26.1</v>
      </c>
      <c r="M649" s="59">
        <f t="shared" si="203"/>
        <v>-1.35</v>
      </c>
      <c r="N649" s="118">
        <v>14.6</v>
      </c>
      <c r="O649" s="60">
        <f t="shared" si="204"/>
        <v>19</v>
      </c>
      <c r="P649" s="59">
        <f>ROUND(O649/$O$625-100%,2)</f>
        <v>-0.79</v>
      </c>
      <c r="Q649" s="65">
        <f t="shared" si="206"/>
        <v>-5.33</v>
      </c>
      <c r="R649" s="65">
        <f t="shared" si="215"/>
        <v>-2.14</v>
      </c>
      <c r="S649" s="26">
        <f t="shared" si="208"/>
        <v>2</v>
      </c>
      <c r="T649" s="26">
        <f t="shared" si="209"/>
        <v>20</v>
      </c>
      <c r="U649" s="23">
        <f t="shared" si="210"/>
        <v>0</v>
      </c>
      <c r="V649" s="19">
        <f t="shared" si="211"/>
        <v>0</v>
      </c>
      <c r="W649" s="23" t="str">
        <f t="shared" si="212"/>
        <v>ВВ</v>
      </c>
      <c r="X649" s="17">
        <f t="shared" si="213"/>
        <v>0</v>
      </c>
      <c r="Y649" s="1"/>
    </row>
    <row r="650" spans="2:25" ht="15" customHeight="1" outlineLevel="1" x14ac:dyDescent="0.25">
      <c r="B650" s="2">
        <v>25</v>
      </c>
      <c r="C650" s="34" t="s">
        <v>769</v>
      </c>
      <c r="D650" s="5">
        <v>509.97</v>
      </c>
      <c r="E650" s="5">
        <v>424.9</v>
      </c>
      <c r="F650" s="13">
        <v>294</v>
      </c>
      <c r="G650" s="10">
        <f t="shared" si="199"/>
        <v>0.83</v>
      </c>
      <c r="H650" s="59">
        <f t="shared" si="198"/>
        <v>-0.17000000000000004</v>
      </c>
      <c r="I650" s="3">
        <f t="shared" si="200"/>
        <v>126</v>
      </c>
      <c r="J650" s="59">
        <f t="shared" si="201"/>
        <v>-0.48</v>
      </c>
      <c r="K650" s="83">
        <v>10435.1</v>
      </c>
      <c r="L650" s="120">
        <f t="shared" si="214"/>
        <v>24.6</v>
      </c>
      <c r="M650" s="59">
        <f t="shared" si="203"/>
        <v>-1.22</v>
      </c>
      <c r="N650" s="118">
        <v>60.3</v>
      </c>
      <c r="O650" s="60">
        <f t="shared" si="204"/>
        <v>7</v>
      </c>
      <c r="P650" s="59">
        <f t="shared" si="205"/>
        <v>-0.92</v>
      </c>
      <c r="Q650" s="65">
        <f t="shared" si="206"/>
        <v>-0.65</v>
      </c>
      <c r="R650" s="65">
        <f>M650+P650</f>
        <v>-2.14</v>
      </c>
      <c r="S650" s="26">
        <f t="shared" si="208"/>
        <v>2</v>
      </c>
      <c r="T650" s="26">
        <f t="shared" si="209"/>
        <v>20</v>
      </c>
      <c r="U650" s="23">
        <f t="shared" si="210"/>
        <v>0</v>
      </c>
      <c r="V650" s="19">
        <f t="shared" si="211"/>
        <v>0</v>
      </c>
      <c r="W650" s="23" t="str">
        <f t="shared" si="212"/>
        <v>ВВ</v>
      </c>
      <c r="X650" s="17">
        <f t="shared" si="213"/>
        <v>0</v>
      </c>
      <c r="Y650" s="1"/>
    </row>
    <row r="651" spans="2:25" ht="18.75" x14ac:dyDescent="0.25">
      <c r="B651" s="38" t="s">
        <v>629</v>
      </c>
      <c r="C651" s="39" t="s">
        <v>25</v>
      </c>
      <c r="D651" s="71">
        <f>SUM(D653:D659)</f>
        <v>15389.75</v>
      </c>
      <c r="E651" s="72">
        <f>SUM(E653:E659)</f>
        <v>13551.640000000001</v>
      </c>
      <c r="F651" s="72">
        <f>SUM(F653:F659)</f>
        <v>10113</v>
      </c>
      <c r="G651" s="11">
        <f t="shared" si="199"/>
        <v>0.88</v>
      </c>
      <c r="H651" s="51"/>
      <c r="I651" s="12">
        <f>ROUND(F651/E651*182.5,0)</f>
        <v>136</v>
      </c>
      <c r="J651" s="55"/>
      <c r="K651" s="123">
        <f>K653+K654+K655+K656+K657+K658+K659</f>
        <v>167117.69999999998</v>
      </c>
      <c r="L651" s="12">
        <f t="shared" ref="L651" si="216">ROUND(K651/E651,0)</f>
        <v>12</v>
      </c>
      <c r="M651" s="56"/>
      <c r="N651" s="125">
        <f>SUM(N653:N659)</f>
        <v>166.39999999999998</v>
      </c>
      <c r="O651" s="70">
        <f>ROUND((E651/N651),0)</f>
        <v>81</v>
      </c>
      <c r="P651" s="56"/>
      <c r="Q651" s="56"/>
      <c r="R651" s="56"/>
      <c r="S651" s="74"/>
      <c r="T651" s="74"/>
      <c r="U651" s="12"/>
      <c r="V651" s="12"/>
      <c r="W651" s="12"/>
      <c r="X651" s="12"/>
      <c r="Y651" s="1"/>
    </row>
    <row r="652" spans="2:25" ht="18" x14ac:dyDescent="0.25">
      <c r="B652" s="107"/>
      <c r="C652" s="108" t="s">
        <v>30</v>
      </c>
      <c r="D652" s="45"/>
      <c r="E652" s="41"/>
      <c r="F652" s="45"/>
      <c r="G652" s="48">
        <v>1</v>
      </c>
      <c r="H652" s="52"/>
      <c r="I652" s="121">
        <v>85.1</v>
      </c>
      <c r="J652" s="46"/>
      <c r="K652" s="40"/>
      <c r="L652" s="121">
        <v>11.1</v>
      </c>
      <c r="M652" s="42"/>
      <c r="N652" s="111"/>
      <c r="O652" s="121">
        <f>183/2</f>
        <v>91.5</v>
      </c>
      <c r="P652" s="42"/>
      <c r="Q652" s="48">
        <v>0</v>
      </c>
      <c r="R652" s="48">
        <v>0</v>
      </c>
      <c r="S652" s="40"/>
      <c r="T652" s="40"/>
      <c r="U652" s="47"/>
      <c r="V652" s="47"/>
      <c r="W652" s="47"/>
      <c r="X652" s="47"/>
      <c r="Y652" s="1"/>
    </row>
    <row r="653" spans="2:25" ht="15" customHeight="1" outlineLevel="1" x14ac:dyDescent="0.25">
      <c r="B653" s="2">
        <v>1</v>
      </c>
      <c r="C653" s="124" t="s">
        <v>737</v>
      </c>
      <c r="D653" s="5">
        <v>1482.73</v>
      </c>
      <c r="E653" s="5">
        <v>1198.29</v>
      </c>
      <c r="F653" s="13">
        <v>931</v>
      </c>
      <c r="G653" s="10">
        <f t="shared" ref="G653:G660" si="217">IF(E653&gt;0,ROUND((E653/D653),2),0)</f>
        <v>0.81</v>
      </c>
      <c r="H653" s="59">
        <f t="shared" ref="H653:H659" si="218">G653-$G$11</f>
        <v>-0.18999999999999995</v>
      </c>
      <c r="I653" s="3">
        <f>ROUND(F653/E653*182.5,0)</f>
        <v>142</v>
      </c>
      <c r="J653" s="59">
        <f>-(ROUND(I653/$I$652-100%,2))</f>
        <v>-0.67</v>
      </c>
      <c r="K653" s="83">
        <v>17263.3</v>
      </c>
      <c r="L653" s="120">
        <f t="shared" ref="L653:L659" si="219">ROUND(K653/E653,1)</f>
        <v>14.4</v>
      </c>
      <c r="M653" s="59">
        <f>-ROUND(L653/$L$652-100%,2)</f>
        <v>-0.3</v>
      </c>
      <c r="N653" s="118">
        <v>20.100000000000001</v>
      </c>
      <c r="O653" s="60">
        <f t="shared" ref="O653:O660" si="220">ROUND((E653/N653),0)</f>
        <v>60</v>
      </c>
      <c r="P653" s="59">
        <f>ROUND(O653/$O$652-100%,2)</f>
        <v>-0.34</v>
      </c>
      <c r="Q653" s="65">
        <f t="shared" ref="Q653:Q659" si="221">H653+J653</f>
        <v>-0.86</v>
      </c>
      <c r="R653" s="65">
        <f t="shared" ref="R653:R658" si="222">M653+P653</f>
        <v>-0.64</v>
      </c>
      <c r="S653" s="26">
        <f t="shared" ref="S653:S659" si="223">IF(Q653&gt;=$Q$11,1,2)</f>
        <v>2</v>
      </c>
      <c r="T653" s="26">
        <f t="shared" ref="T653:T659" si="224">IF(R653&gt;=$R$11,10,20)</f>
        <v>20</v>
      </c>
      <c r="U653" s="23">
        <f t="shared" ref="U653:U659" si="225">IF(S653+T653=21,$U$8,0)</f>
        <v>0</v>
      </c>
      <c r="V653" s="19">
        <f t="shared" ref="V653:V659" si="226">IF(S653+T653=11,$V$8,0)</f>
        <v>0</v>
      </c>
      <c r="W653" s="23" t="str">
        <f t="shared" ref="W653:W659" si="227">IF(S653+T653=22,$W$8,0)</f>
        <v>ВВ</v>
      </c>
      <c r="X653" s="17">
        <f t="shared" ref="X653:X659" si="228">IF(S653+T653=12,$X$8,0)</f>
        <v>0</v>
      </c>
      <c r="Y653" s="1"/>
    </row>
    <row r="654" spans="2:25" ht="15" customHeight="1" outlineLevel="1" x14ac:dyDescent="0.25">
      <c r="B654" s="2">
        <v>2</v>
      </c>
      <c r="C654" s="124" t="s">
        <v>738</v>
      </c>
      <c r="D654" s="5">
        <v>1506.23</v>
      </c>
      <c r="E654" s="5">
        <v>1217.08</v>
      </c>
      <c r="F654" s="13">
        <v>935</v>
      </c>
      <c r="G654" s="10">
        <f t="shared" si="217"/>
        <v>0.81</v>
      </c>
      <c r="H654" s="59">
        <f t="shared" si="218"/>
        <v>-0.18999999999999995</v>
      </c>
      <c r="I654" s="3">
        <f t="shared" ref="I654:I659" si="229">ROUND(F654/E654*182.5,0)</f>
        <v>140</v>
      </c>
      <c r="J654" s="59">
        <f t="shared" ref="J654:J659" si="230">-(ROUND(I654/$I$652-100%,2))</f>
        <v>-0.65</v>
      </c>
      <c r="K654" s="83">
        <v>11756.5</v>
      </c>
      <c r="L654" s="120">
        <f t="shared" si="219"/>
        <v>9.6999999999999993</v>
      </c>
      <c r="M654" s="59">
        <f t="shared" ref="M654:M659" si="231">-ROUND(L654/$L$652-100%,2)</f>
        <v>0.13</v>
      </c>
      <c r="N654" s="118">
        <v>11.2</v>
      </c>
      <c r="O654" s="60">
        <f t="shared" si="220"/>
        <v>109</v>
      </c>
      <c r="P654" s="59">
        <f t="shared" ref="P654:P659" si="232">ROUND(O654/$O$652-100%,2)</f>
        <v>0.19</v>
      </c>
      <c r="Q654" s="65">
        <f t="shared" si="221"/>
        <v>-0.84</v>
      </c>
      <c r="R654" s="65">
        <f t="shared" si="222"/>
        <v>0.32</v>
      </c>
      <c r="S654" s="26">
        <f t="shared" si="223"/>
        <v>2</v>
      </c>
      <c r="T654" s="26">
        <f t="shared" si="224"/>
        <v>10</v>
      </c>
      <c r="U654" s="23">
        <f t="shared" si="225"/>
        <v>0</v>
      </c>
      <c r="V654" s="19">
        <f t="shared" si="226"/>
        <v>0</v>
      </c>
      <c r="W654" s="23">
        <f t="shared" si="227"/>
        <v>0</v>
      </c>
      <c r="X654" s="17" t="str">
        <f t="shared" si="228"/>
        <v>ВА</v>
      </c>
      <c r="Y654" s="1"/>
    </row>
    <row r="655" spans="2:25" ht="15" customHeight="1" outlineLevel="1" x14ac:dyDescent="0.25">
      <c r="B655" s="2">
        <v>3</v>
      </c>
      <c r="C655" s="124" t="s">
        <v>739</v>
      </c>
      <c r="D655" s="5">
        <v>5824.29</v>
      </c>
      <c r="E655" s="5">
        <v>5572.42</v>
      </c>
      <c r="F655" s="13">
        <v>3229</v>
      </c>
      <c r="G655" s="10">
        <f t="shared" si="217"/>
        <v>0.96</v>
      </c>
      <c r="H655" s="59">
        <f t="shared" si="218"/>
        <v>-4.0000000000000036E-2</v>
      </c>
      <c r="I655" s="3">
        <f t="shared" si="229"/>
        <v>106</v>
      </c>
      <c r="J655" s="59">
        <f t="shared" si="230"/>
        <v>-0.25</v>
      </c>
      <c r="K655" s="83">
        <v>57402.7</v>
      </c>
      <c r="L655" s="120">
        <f t="shared" si="219"/>
        <v>10.3</v>
      </c>
      <c r="M655" s="59">
        <f t="shared" si="231"/>
        <v>7.0000000000000007E-2</v>
      </c>
      <c r="N655" s="118">
        <v>21.7</v>
      </c>
      <c r="O655" s="60">
        <f t="shared" si="220"/>
        <v>257</v>
      </c>
      <c r="P655" s="59">
        <f t="shared" si="232"/>
        <v>1.81</v>
      </c>
      <c r="Q655" s="65">
        <f t="shared" si="221"/>
        <v>-0.29000000000000004</v>
      </c>
      <c r="R655" s="65">
        <f t="shared" si="222"/>
        <v>1.8800000000000001</v>
      </c>
      <c r="S655" s="26">
        <f t="shared" si="223"/>
        <v>2</v>
      </c>
      <c r="T655" s="26">
        <f t="shared" si="224"/>
        <v>10</v>
      </c>
      <c r="U655" s="23">
        <f t="shared" si="225"/>
        <v>0</v>
      </c>
      <c r="V655" s="19">
        <f t="shared" si="226"/>
        <v>0</v>
      </c>
      <c r="W655" s="23">
        <f t="shared" si="227"/>
        <v>0</v>
      </c>
      <c r="X655" s="17" t="str">
        <f t="shared" si="228"/>
        <v>ВА</v>
      </c>
      <c r="Y655" s="1"/>
    </row>
    <row r="656" spans="2:25" ht="15" customHeight="1" outlineLevel="1" x14ac:dyDescent="0.25">
      <c r="B656" s="2">
        <v>4</v>
      </c>
      <c r="C656" s="124" t="s">
        <v>740</v>
      </c>
      <c r="D656" s="5">
        <v>1754.87</v>
      </c>
      <c r="E656" s="5">
        <v>1457.01</v>
      </c>
      <c r="F656" s="13">
        <v>2115</v>
      </c>
      <c r="G656" s="10">
        <f t="shared" si="217"/>
        <v>0.83</v>
      </c>
      <c r="H656" s="59">
        <f t="shared" si="218"/>
        <v>-0.17000000000000004</v>
      </c>
      <c r="I656" s="3">
        <f t="shared" si="229"/>
        <v>265</v>
      </c>
      <c r="J656" s="59">
        <f t="shared" si="230"/>
        <v>-2.11</v>
      </c>
      <c r="K656" s="83">
        <v>17771.900000000001</v>
      </c>
      <c r="L656" s="120">
        <f t="shared" si="219"/>
        <v>12.2</v>
      </c>
      <c r="M656" s="59">
        <f t="shared" si="231"/>
        <v>-0.1</v>
      </c>
      <c r="N656" s="118">
        <v>20.100000000000001</v>
      </c>
      <c r="O656" s="60">
        <f t="shared" si="220"/>
        <v>72</v>
      </c>
      <c r="P656" s="59">
        <f t="shared" si="232"/>
        <v>-0.21</v>
      </c>
      <c r="Q656" s="65">
        <f t="shared" si="221"/>
        <v>-2.2799999999999998</v>
      </c>
      <c r="R656" s="65">
        <f t="shared" si="222"/>
        <v>-0.31</v>
      </c>
      <c r="S656" s="26">
        <f t="shared" si="223"/>
        <v>2</v>
      </c>
      <c r="T656" s="26">
        <f t="shared" si="224"/>
        <v>20</v>
      </c>
      <c r="U656" s="23">
        <f t="shared" si="225"/>
        <v>0</v>
      </c>
      <c r="V656" s="19">
        <f t="shared" si="226"/>
        <v>0</v>
      </c>
      <c r="W656" s="23" t="str">
        <f t="shared" si="227"/>
        <v>ВВ</v>
      </c>
      <c r="X656" s="17">
        <f t="shared" si="228"/>
        <v>0</v>
      </c>
      <c r="Y656" s="1"/>
    </row>
    <row r="657" spans="2:25" ht="15" customHeight="1" outlineLevel="1" x14ac:dyDescent="0.25">
      <c r="B657" s="2">
        <v>5</v>
      </c>
      <c r="C657" s="124" t="s">
        <v>741</v>
      </c>
      <c r="D657" s="5">
        <v>1574.6</v>
      </c>
      <c r="E657" s="5">
        <v>1413.95</v>
      </c>
      <c r="F657" s="13">
        <v>987</v>
      </c>
      <c r="G657" s="10">
        <f t="shared" si="217"/>
        <v>0.9</v>
      </c>
      <c r="H657" s="59">
        <f t="shared" si="218"/>
        <v>-9.9999999999999978E-2</v>
      </c>
      <c r="I657" s="3">
        <f t="shared" si="229"/>
        <v>127</v>
      </c>
      <c r="J657" s="59">
        <f t="shared" si="230"/>
        <v>-0.49</v>
      </c>
      <c r="K657" s="83">
        <v>22918.799999999999</v>
      </c>
      <c r="L657" s="120">
        <f t="shared" si="219"/>
        <v>16.2</v>
      </c>
      <c r="M657" s="59">
        <f t="shared" si="231"/>
        <v>-0.46</v>
      </c>
      <c r="N657" s="118">
        <v>22.1</v>
      </c>
      <c r="O657" s="60">
        <f t="shared" si="220"/>
        <v>64</v>
      </c>
      <c r="P657" s="59">
        <f t="shared" si="232"/>
        <v>-0.3</v>
      </c>
      <c r="Q657" s="65">
        <f t="shared" si="221"/>
        <v>-0.59</v>
      </c>
      <c r="R657" s="65">
        <f t="shared" si="222"/>
        <v>-0.76</v>
      </c>
      <c r="S657" s="26">
        <f t="shared" si="223"/>
        <v>2</v>
      </c>
      <c r="T657" s="26">
        <f t="shared" si="224"/>
        <v>20</v>
      </c>
      <c r="U657" s="23">
        <f t="shared" si="225"/>
        <v>0</v>
      </c>
      <c r="V657" s="19">
        <f t="shared" si="226"/>
        <v>0</v>
      </c>
      <c r="W657" s="23" t="str">
        <f t="shared" si="227"/>
        <v>ВВ</v>
      </c>
      <c r="X657" s="17">
        <f t="shared" si="228"/>
        <v>0</v>
      </c>
      <c r="Y657" s="1"/>
    </row>
    <row r="658" spans="2:25" ht="15" customHeight="1" outlineLevel="1" x14ac:dyDescent="0.25">
      <c r="B658" s="2">
        <v>6</v>
      </c>
      <c r="C658" s="124" t="s">
        <v>742</v>
      </c>
      <c r="D658" s="5">
        <v>1320.99</v>
      </c>
      <c r="E658" s="5">
        <v>1028.03</v>
      </c>
      <c r="F658" s="13">
        <v>891</v>
      </c>
      <c r="G658" s="10">
        <f t="shared" si="217"/>
        <v>0.78</v>
      </c>
      <c r="H658" s="59">
        <f t="shared" si="218"/>
        <v>-0.21999999999999997</v>
      </c>
      <c r="I658" s="3">
        <f t="shared" si="229"/>
        <v>158</v>
      </c>
      <c r="J658" s="59">
        <f t="shared" si="230"/>
        <v>-0.86</v>
      </c>
      <c r="K658" s="83">
        <v>17229.2</v>
      </c>
      <c r="L658" s="120">
        <f t="shared" si="219"/>
        <v>16.8</v>
      </c>
      <c r="M658" s="59">
        <f t="shared" si="231"/>
        <v>-0.51</v>
      </c>
      <c r="N658" s="118">
        <v>26.2</v>
      </c>
      <c r="O658" s="60">
        <f t="shared" si="220"/>
        <v>39</v>
      </c>
      <c r="P658" s="59">
        <f t="shared" si="232"/>
        <v>-0.56999999999999995</v>
      </c>
      <c r="Q658" s="65">
        <f t="shared" si="221"/>
        <v>-1.08</v>
      </c>
      <c r="R658" s="65">
        <f t="shared" si="222"/>
        <v>-1.08</v>
      </c>
      <c r="S658" s="26">
        <f t="shared" si="223"/>
        <v>2</v>
      </c>
      <c r="T658" s="26">
        <f t="shared" si="224"/>
        <v>20</v>
      </c>
      <c r="U658" s="23">
        <f t="shared" si="225"/>
        <v>0</v>
      </c>
      <c r="V658" s="19">
        <f t="shared" si="226"/>
        <v>0</v>
      </c>
      <c r="W658" s="23" t="str">
        <f t="shared" si="227"/>
        <v>ВВ</v>
      </c>
      <c r="X658" s="17">
        <f t="shared" si="228"/>
        <v>0</v>
      </c>
      <c r="Y658" s="1"/>
    </row>
    <row r="659" spans="2:25" ht="15" customHeight="1" outlineLevel="1" x14ac:dyDescent="0.25">
      <c r="B659" s="2">
        <v>7</v>
      </c>
      <c r="C659" s="124" t="s">
        <v>743</v>
      </c>
      <c r="D659" s="5">
        <v>1926.04</v>
      </c>
      <c r="E659" s="5">
        <v>1664.86</v>
      </c>
      <c r="F659" s="13">
        <v>1025</v>
      </c>
      <c r="G659" s="10">
        <f t="shared" si="217"/>
        <v>0.86</v>
      </c>
      <c r="H659" s="59">
        <f t="shared" si="218"/>
        <v>-0.14000000000000001</v>
      </c>
      <c r="I659" s="3">
        <f t="shared" si="229"/>
        <v>112</v>
      </c>
      <c r="J659" s="59">
        <f t="shared" si="230"/>
        <v>-0.32</v>
      </c>
      <c r="K659" s="83">
        <v>22775.3</v>
      </c>
      <c r="L659" s="120">
        <f t="shared" si="219"/>
        <v>13.7</v>
      </c>
      <c r="M659" s="59">
        <f t="shared" si="231"/>
        <v>-0.23</v>
      </c>
      <c r="N659" s="118">
        <v>45</v>
      </c>
      <c r="O659" s="60">
        <f t="shared" si="220"/>
        <v>37</v>
      </c>
      <c r="P659" s="59">
        <f t="shared" si="232"/>
        <v>-0.6</v>
      </c>
      <c r="Q659" s="65">
        <f t="shared" si="221"/>
        <v>-0.46</v>
      </c>
      <c r="R659" s="65">
        <f>M659+P659</f>
        <v>-0.83</v>
      </c>
      <c r="S659" s="26">
        <f t="shared" si="223"/>
        <v>2</v>
      </c>
      <c r="T659" s="26">
        <f t="shared" si="224"/>
        <v>20</v>
      </c>
      <c r="U659" s="23">
        <f t="shared" si="225"/>
        <v>0</v>
      </c>
      <c r="V659" s="19">
        <f t="shared" si="226"/>
        <v>0</v>
      </c>
      <c r="W659" s="23" t="str">
        <f t="shared" si="227"/>
        <v>ВВ</v>
      </c>
      <c r="X659" s="17">
        <f t="shared" si="228"/>
        <v>0</v>
      </c>
      <c r="Y659" s="1"/>
    </row>
    <row r="660" spans="2:25" ht="18.75" x14ac:dyDescent="0.25">
      <c r="B660" s="38" t="s">
        <v>26</v>
      </c>
      <c r="C660" s="39" t="s">
        <v>29</v>
      </c>
      <c r="D660" s="71">
        <f>SUM(D662:D686)</f>
        <v>83927.4</v>
      </c>
      <c r="E660" s="72">
        <f t="shared" ref="E660:F660" si="233">SUM(E662:E686)</f>
        <v>72799.329999999987</v>
      </c>
      <c r="F660" s="73">
        <f t="shared" si="233"/>
        <v>54742</v>
      </c>
      <c r="G660" s="11">
        <f t="shared" si="217"/>
        <v>0.87</v>
      </c>
      <c r="H660" s="51"/>
      <c r="I660" s="12">
        <f>ROUND(F660/E660*182.5,0)</f>
        <v>137</v>
      </c>
      <c r="J660" s="55"/>
      <c r="K660" s="123">
        <f>SUM(K662:K686)</f>
        <v>317048.09999999998</v>
      </c>
      <c r="L660" s="12">
        <f t="shared" ref="L660" si="234">ROUND(K660/E660,0)</f>
        <v>4</v>
      </c>
      <c r="M660" s="56"/>
      <c r="N660" s="125">
        <f>SUM(N662:N686)</f>
        <v>511.1</v>
      </c>
      <c r="O660" s="70">
        <f t="shared" si="220"/>
        <v>142</v>
      </c>
      <c r="P660" s="56"/>
      <c r="Q660" s="56"/>
      <c r="R660" s="56"/>
      <c r="S660" s="74"/>
      <c r="T660" s="74"/>
      <c r="U660" s="12"/>
      <c r="V660" s="12"/>
      <c r="W660" s="12"/>
      <c r="X660" s="12"/>
      <c r="Y660" s="1"/>
    </row>
    <row r="661" spans="2:25" ht="18" x14ac:dyDescent="0.25">
      <c r="B661" s="107"/>
      <c r="C661" s="108" t="s">
        <v>30</v>
      </c>
      <c r="D661" s="45"/>
      <c r="E661" s="41"/>
      <c r="F661" s="45"/>
      <c r="G661" s="48">
        <v>1</v>
      </c>
      <c r="H661" s="52"/>
      <c r="I661" s="121">
        <v>85.1</v>
      </c>
      <c r="J661" s="46"/>
      <c r="K661" s="40"/>
      <c r="L661" s="121">
        <v>11.1</v>
      </c>
      <c r="M661" s="42"/>
      <c r="N661" s="111"/>
      <c r="O661" s="121">
        <f>183/2</f>
        <v>91.5</v>
      </c>
      <c r="P661" s="42"/>
      <c r="Q661" s="48">
        <v>0</v>
      </c>
      <c r="R661" s="48">
        <v>0</v>
      </c>
      <c r="S661" s="40"/>
      <c r="T661" s="40"/>
      <c r="U661" s="47"/>
      <c r="V661" s="47"/>
      <c r="W661" s="47"/>
      <c r="X661" s="47"/>
      <c r="Y661" s="1"/>
    </row>
    <row r="662" spans="2:25" ht="15" customHeight="1" outlineLevel="1" x14ac:dyDescent="0.25">
      <c r="B662" s="2">
        <v>1</v>
      </c>
      <c r="C662" s="76" t="s">
        <v>779</v>
      </c>
      <c r="D662" s="5">
        <v>2237.15</v>
      </c>
      <c r="E662" s="5">
        <v>1868.69</v>
      </c>
      <c r="F662" s="13">
        <v>943</v>
      </c>
      <c r="G662" s="10">
        <f t="shared" ref="G662:G687" si="235">IF(E662&gt;0,ROUND((E662/D662),2),0)</f>
        <v>0.84</v>
      </c>
      <c r="H662" s="59">
        <f t="shared" ref="H662:H686" si="236">G662-$G$11</f>
        <v>-0.16000000000000003</v>
      </c>
      <c r="I662" s="3">
        <f>ROUND(F662/E662*182.5,0)</f>
        <v>92</v>
      </c>
      <c r="J662" s="59">
        <f>-(ROUND(I662/$I$661-100%,2))</f>
        <v>-0.08</v>
      </c>
      <c r="K662" s="83">
        <v>12208.7</v>
      </c>
      <c r="L662" s="120">
        <f>ROUND(K662/E662,1)</f>
        <v>6.5</v>
      </c>
      <c r="M662" s="59">
        <f>-ROUND(L662/$L$661-100%,2)</f>
        <v>0.41</v>
      </c>
      <c r="N662" s="118">
        <v>22</v>
      </c>
      <c r="O662" s="60">
        <f>ROUND((E662/N662),0)</f>
        <v>85</v>
      </c>
      <c r="P662" s="59">
        <f>ROUND(O662/$O$661-100%,2)</f>
        <v>-7.0000000000000007E-2</v>
      </c>
      <c r="Q662" s="65">
        <f>H662+J662</f>
        <v>-0.24000000000000005</v>
      </c>
      <c r="R662" s="65">
        <f>M662+P662</f>
        <v>0.33999999999999997</v>
      </c>
      <c r="S662" s="26">
        <f>IF(Q662&gt;=$Q$11,1,2)</f>
        <v>2</v>
      </c>
      <c r="T662" s="26">
        <f>IF(R662&gt;=$R$11,10,20)</f>
        <v>10</v>
      </c>
      <c r="U662" s="23">
        <f>IF(S662+T662=21,$U$8,0)</f>
        <v>0</v>
      </c>
      <c r="V662" s="122">
        <f>IF(S662+T662=11,$V$8,0)</f>
        <v>0</v>
      </c>
      <c r="W662" s="23">
        <f>IF(S662+T662=22,$W$8,0)</f>
        <v>0</v>
      </c>
      <c r="X662" s="17" t="str">
        <f>IF(S662+T662=12,$X$8,0)</f>
        <v>ВА</v>
      </c>
      <c r="Y662" s="1"/>
    </row>
    <row r="663" spans="2:25" ht="15" customHeight="1" outlineLevel="1" x14ac:dyDescent="0.25">
      <c r="B663" s="2">
        <v>2</v>
      </c>
      <c r="C663" s="76" t="s">
        <v>780</v>
      </c>
      <c r="D663" s="5">
        <v>1385.89</v>
      </c>
      <c r="E663" s="5">
        <v>1333.49</v>
      </c>
      <c r="F663" s="13">
        <v>564</v>
      </c>
      <c r="G663" s="10">
        <f t="shared" si="235"/>
        <v>0.96</v>
      </c>
      <c r="H663" s="59">
        <f t="shared" si="236"/>
        <v>-4.0000000000000036E-2</v>
      </c>
      <c r="I663" s="3">
        <f t="shared" ref="I663:I686" si="237">ROUND(F663/E663*182.5,0)</f>
        <v>77</v>
      </c>
      <c r="J663" s="59">
        <f t="shared" ref="J663:J686" si="238">-(ROUND(I663/$I$661-100%,2))</f>
        <v>0.1</v>
      </c>
      <c r="K663" s="83">
        <v>9623.1</v>
      </c>
      <c r="L663" s="120">
        <f t="shared" ref="L663:L686" si="239">ROUND(K663/E663,1)</f>
        <v>7.2</v>
      </c>
      <c r="M663" s="59">
        <f t="shared" ref="M663:M686" si="240">-ROUND(L663/$L$661-100%,2)</f>
        <v>0.35</v>
      </c>
      <c r="N663" s="118">
        <v>15</v>
      </c>
      <c r="O663" s="60">
        <f t="shared" ref="O663:O687" si="241">ROUND((E663/N663),0)</f>
        <v>89</v>
      </c>
      <c r="P663" s="59">
        <f t="shared" ref="P663:P686" si="242">ROUND(O663/$O$661-100%,2)</f>
        <v>-0.03</v>
      </c>
      <c r="Q663" s="65">
        <f t="shared" ref="Q663:Q686" si="243">H663+J663</f>
        <v>5.999999999999997E-2</v>
      </c>
      <c r="R663" s="65">
        <f t="shared" ref="R663:R680" si="244">M663+P663</f>
        <v>0.31999999999999995</v>
      </c>
      <c r="S663" s="26">
        <f t="shared" ref="S663:S686" si="245">IF(Q663&gt;=$Q$11,1,2)</f>
        <v>1</v>
      </c>
      <c r="T663" s="26">
        <f t="shared" ref="T663:T686" si="246">IF(R663&gt;=$R$11,10,20)</f>
        <v>10</v>
      </c>
      <c r="U663" s="23">
        <f t="shared" ref="U663:U686" si="247">IF(S663+T663=21,$U$8,0)</f>
        <v>0</v>
      </c>
      <c r="V663" s="19" t="str">
        <f t="shared" ref="V663:V686" si="248">IF(S663+T663=11,$V$8,0)</f>
        <v>АА</v>
      </c>
      <c r="W663" s="23">
        <f t="shared" ref="W663:W686" si="249">IF(S663+T663=22,$W$8,0)</f>
        <v>0</v>
      </c>
      <c r="X663" s="17">
        <f t="shared" ref="X663:X686" si="250">IF(S663+T663=12,$X$8,0)</f>
        <v>0</v>
      </c>
      <c r="Y663" s="1"/>
    </row>
    <row r="664" spans="2:25" ht="15" customHeight="1" outlineLevel="1" x14ac:dyDescent="0.25">
      <c r="B664" s="2">
        <v>3</v>
      </c>
      <c r="C664" s="76" t="s">
        <v>781</v>
      </c>
      <c r="D664" s="5">
        <v>8514.44</v>
      </c>
      <c r="E664" s="5">
        <v>7444.98</v>
      </c>
      <c r="F664" s="13">
        <v>3168</v>
      </c>
      <c r="G664" s="10">
        <f t="shared" si="235"/>
        <v>0.87</v>
      </c>
      <c r="H664" s="59">
        <f t="shared" si="236"/>
        <v>-0.13</v>
      </c>
      <c r="I664" s="3">
        <f t="shared" si="237"/>
        <v>78</v>
      </c>
      <c r="J664" s="59">
        <f t="shared" si="238"/>
        <v>0.08</v>
      </c>
      <c r="K664" s="83">
        <v>28016.5</v>
      </c>
      <c r="L664" s="120">
        <f t="shared" si="239"/>
        <v>3.8</v>
      </c>
      <c r="M664" s="59">
        <f t="shared" si="240"/>
        <v>0.66</v>
      </c>
      <c r="N664" s="118">
        <v>43.5</v>
      </c>
      <c r="O664" s="60">
        <f t="shared" si="241"/>
        <v>171</v>
      </c>
      <c r="P664" s="59">
        <f t="shared" si="242"/>
        <v>0.87</v>
      </c>
      <c r="Q664" s="65">
        <f t="shared" si="243"/>
        <v>-0.05</v>
      </c>
      <c r="R664" s="65">
        <f t="shared" si="244"/>
        <v>1.53</v>
      </c>
      <c r="S664" s="26">
        <f t="shared" si="245"/>
        <v>2</v>
      </c>
      <c r="T664" s="26">
        <f t="shared" si="246"/>
        <v>10</v>
      </c>
      <c r="U664" s="23">
        <f t="shared" si="247"/>
        <v>0</v>
      </c>
      <c r="V664" s="19">
        <f t="shared" si="248"/>
        <v>0</v>
      </c>
      <c r="W664" s="23">
        <f t="shared" si="249"/>
        <v>0</v>
      </c>
      <c r="X664" s="17" t="str">
        <f t="shared" si="250"/>
        <v>ВА</v>
      </c>
      <c r="Y664" s="1"/>
    </row>
    <row r="665" spans="2:25" ht="15" customHeight="1" outlineLevel="1" x14ac:dyDescent="0.25">
      <c r="B665" s="2">
        <v>4</v>
      </c>
      <c r="C665" s="76" t="s">
        <v>782</v>
      </c>
      <c r="D665" s="5">
        <v>5806.23</v>
      </c>
      <c r="E665" s="5">
        <v>3825.6</v>
      </c>
      <c r="F665" s="13">
        <v>3149</v>
      </c>
      <c r="G665" s="10">
        <f t="shared" si="235"/>
        <v>0.66</v>
      </c>
      <c r="H665" s="59">
        <f t="shared" si="236"/>
        <v>-0.33999999999999997</v>
      </c>
      <c r="I665" s="3">
        <f t="shared" si="237"/>
        <v>150</v>
      </c>
      <c r="J665" s="59">
        <f t="shared" si="238"/>
        <v>-0.76</v>
      </c>
      <c r="K665" s="83">
        <v>21103.7</v>
      </c>
      <c r="L665" s="120">
        <f t="shared" si="239"/>
        <v>5.5</v>
      </c>
      <c r="M665" s="59">
        <f t="shared" si="240"/>
        <v>0.5</v>
      </c>
      <c r="N665" s="118">
        <v>45.1</v>
      </c>
      <c r="O665" s="60">
        <f t="shared" si="241"/>
        <v>85</v>
      </c>
      <c r="P665" s="59">
        <f t="shared" si="242"/>
        <v>-7.0000000000000007E-2</v>
      </c>
      <c r="Q665" s="65">
        <f t="shared" si="243"/>
        <v>-1.1000000000000001</v>
      </c>
      <c r="R665" s="65">
        <f t="shared" si="244"/>
        <v>0.43</v>
      </c>
      <c r="S665" s="26">
        <f t="shared" si="245"/>
        <v>2</v>
      </c>
      <c r="T665" s="26">
        <f t="shared" si="246"/>
        <v>10</v>
      </c>
      <c r="U665" s="23">
        <f t="shared" si="247"/>
        <v>0</v>
      </c>
      <c r="V665" s="19">
        <f t="shared" si="248"/>
        <v>0</v>
      </c>
      <c r="W665" s="23">
        <f t="shared" si="249"/>
        <v>0</v>
      </c>
      <c r="X665" s="17" t="str">
        <f t="shared" si="250"/>
        <v>ВА</v>
      </c>
      <c r="Y665" s="1"/>
    </row>
    <row r="666" spans="2:25" ht="15" customHeight="1" outlineLevel="1" x14ac:dyDescent="0.25">
      <c r="B666" s="2">
        <v>5</v>
      </c>
      <c r="C666" s="76" t="s">
        <v>783</v>
      </c>
      <c r="D666" s="5">
        <v>3902.98</v>
      </c>
      <c r="E666" s="5">
        <v>3061.43</v>
      </c>
      <c r="F666" s="13">
        <v>1829</v>
      </c>
      <c r="G666" s="10">
        <f t="shared" si="235"/>
        <v>0.78</v>
      </c>
      <c r="H666" s="59">
        <f t="shared" si="236"/>
        <v>-0.21999999999999997</v>
      </c>
      <c r="I666" s="3">
        <f t="shared" si="237"/>
        <v>109</v>
      </c>
      <c r="J666" s="59">
        <f t="shared" si="238"/>
        <v>-0.28000000000000003</v>
      </c>
      <c r="K666" s="83">
        <v>10812.7</v>
      </c>
      <c r="L666" s="120">
        <f t="shared" si="239"/>
        <v>3.5</v>
      </c>
      <c r="M666" s="59">
        <f t="shared" si="240"/>
        <v>0.68</v>
      </c>
      <c r="N666" s="118">
        <v>17.399999999999999</v>
      </c>
      <c r="O666" s="60">
        <f t="shared" si="241"/>
        <v>176</v>
      </c>
      <c r="P666" s="59">
        <f t="shared" si="242"/>
        <v>0.92</v>
      </c>
      <c r="Q666" s="65">
        <f t="shared" si="243"/>
        <v>-0.5</v>
      </c>
      <c r="R666" s="65">
        <f t="shared" si="244"/>
        <v>1.6</v>
      </c>
      <c r="S666" s="26">
        <f t="shared" si="245"/>
        <v>2</v>
      </c>
      <c r="T666" s="26">
        <f t="shared" si="246"/>
        <v>10</v>
      </c>
      <c r="U666" s="23">
        <f t="shared" si="247"/>
        <v>0</v>
      </c>
      <c r="V666" s="19">
        <f t="shared" si="248"/>
        <v>0</v>
      </c>
      <c r="W666" s="23">
        <f t="shared" si="249"/>
        <v>0</v>
      </c>
      <c r="X666" s="17" t="str">
        <f t="shared" si="250"/>
        <v>ВА</v>
      </c>
      <c r="Y666" s="1"/>
    </row>
    <row r="667" spans="2:25" ht="15" customHeight="1" outlineLevel="1" x14ac:dyDescent="0.25">
      <c r="B667" s="2">
        <v>6</v>
      </c>
      <c r="C667" s="76" t="s">
        <v>784</v>
      </c>
      <c r="D667" s="5">
        <v>708.68</v>
      </c>
      <c r="E667" s="5">
        <v>757.3</v>
      </c>
      <c r="F667" s="13">
        <v>817</v>
      </c>
      <c r="G667" s="10">
        <f t="shared" si="235"/>
        <v>1.07</v>
      </c>
      <c r="H667" s="59">
        <f t="shared" si="236"/>
        <v>7.0000000000000062E-2</v>
      </c>
      <c r="I667" s="3">
        <f t="shared" si="237"/>
        <v>197</v>
      </c>
      <c r="J667" s="59">
        <f t="shared" si="238"/>
        <v>-1.31</v>
      </c>
      <c r="K667" s="83">
        <v>7841.3</v>
      </c>
      <c r="L667" s="120">
        <f t="shared" si="239"/>
        <v>10.4</v>
      </c>
      <c r="M667" s="59">
        <f t="shared" si="240"/>
        <v>0.06</v>
      </c>
      <c r="N667" s="118">
        <v>12.9</v>
      </c>
      <c r="O667" s="60">
        <f t="shared" si="241"/>
        <v>59</v>
      </c>
      <c r="P667" s="59">
        <f t="shared" si="242"/>
        <v>-0.36</v>
      </c>
      <c r="Q667" s="65">
        <f t="shared" si="243"/>
        <v>-1.24</v>
      </c>
      <c r="R667" s="65">
        <f t="shared" si="244"/>
        <v>-0.3</v>
      </c>
      <c r="S667" s="26">
        <f t="shared" si="245"/>
        <v>2</v>
      </c>
      <c r="T667" s="26">
        <f t="shared" si="246"/>
        <v>20</v>
      </c>
      <c r="U667" s="23">
        <f t="shared" si="247"/>
        <v>0</v>
      </c>
      <c r="V667" s="19">
        <f t="shared" si="248"/>
        <v>0</v>
      </c>
      <c r="W667" s="23" t="str">
        <f t="shared" si="249"/>
        <v>ВВ</v>
      </c>
      <c r="X667" s="17">
        <f t="shared" si="250"/>
        <v>0</v>
      </c>
      <c r="Y667" s="1"/>
    </row>
    <row r="668" spans="2:25" ht="15" customHeight="1" outlineLevel="1" x14ac:dyDescent="0.25">
      <c r="B668" s="2">
        <v>7</v>
      </c>
      <c r="C668" s="76" t="s">
        <v>785</v>
      </c>
      <c r="D668" s="5">
        <v>2875.3</v>
      </c>
      <c r="E668" s="5">
        <v>2426.7800000000002</v>
      </c>
      <c r="F668" s="13">
        <v>1856</v>
      </c>
      <c r="G668" s="10">
        <f t="shared" si="235"/>
        <v>0.84</v>
      </c>
      <c r="H668" s="59">
        <f t="shared" si="236"/>
        <v>-0.16000000000000003</v>
      </c>
      <c r="I668" s="3">
        <f t="shared" si="237"/>
        <v>140</v>
      </c>
      <c r="J668" s="59">
        <f t="shared" si="238"/>
        <v>-0.65</v>
      </c>
      <c r="K668" s="83">
        <v>10920.2</v>
      </c>
      <c r="L668" s="120">
        <f t="shared" si="239"/>
        <v>4.5</v>
      </c>
      <c r="M668" s="59">
        <f t="shared" si="240"/>
        <v>0.59</v>
      </c>
      <c r="N668" s="118">
        <v>18.2</v>
      </c>
      <c r="O668" s="60">
        <f t="shared" si="241"/>
        <v>133</v>
      </c>
      <c r="P668" s="59">
        <f t="shared" si="242"/>
        <v>0.45</v>
      </c>
      <c r="Q668" s="65">
        <f t="shared" si="243"/>
        <v>-0.81</v>
      </c>
      <c r="R668" s="65">
        <f t="shared" si="244"/>
        <v>1.04</v>
      </c>
      <c r="S668" s="26">
        <f t="shared" si="245"/>
        <v>2</v>
      </c>
      <c r="T668" s="26">
        <f t="shared" si="246"/>
        <v>10</v>
      </c>
      <c r="U668" s="23">
        <f t="shared" si="247"/>
        <v>0</v>
      </c>
      <c r="V668" s="19">
        <f t="shared" si="248"/>
        <v>0</v>
      </c>
      <c r="W668" s="23">
        <f t="shared" si="249"/>
        <v>0</v>
      </c>
      <c r="X668" s="17" t="str">
        <f t="shared" si="250"/>
        <v>ВА</v>
      </c>
      <c r="Y668" s="1"/>
    </row>
    <row r="669" spans="2:25" ht="15" customHeight="1" outlineLevel="1" x14ac:dyDescent="0.25">
      <c r="B669" s="2">
        <v>8</v>
      </c>
      <c r="C669" s="76" t="s">
        <v>786</v>
      </c>
      <c r="D669" s="5">
        <v>1226.04</v>
      </c>
      <c r="E669" s="5">
        <v>1005.86</v>
      </c>
      <c r="F669" s="13">
        <v>586</v>
      </c>
      <c r="G669" s="10">
        <f t="shared" si="235"/>
        <v>0.82</v>
      </c>
      <c r="H669" s="59">
        <f t="shared" si="236"/>
        <v>-0.18000000000000005</v>
      </c>
      <c r="I669" s="3">
        <f t="shared" si="237"/>
        <v>106</v>
      </c>
      <c r="J669" s="59">
        <f t="shared" si="238"/>
        <v>-0.25</v>
      </c>
      <c r="K669" s="83">
        <v>11703</v>
      </c>
      <c r="L669" s="120">
        <f t="shared" si="239"/>
        <v>11.6</v>
      </c>
      <c r="M669" s="59">
        <f t="shared" si="240"/>
        <v>-0.05</v>
      </c>
      <c r="N669" s="118">
        <v>19.2</v>
      </c>
      <c r="O669" s="60">
        <f t="shared" si="241"/>
        <v>52</v>
      </c>
      <c r="P669" s="59">
        <f t="shared" si="242"/>
        <v>-0.43</v>
      </c>
      <c r="Q669" s="65">
        <f t="shared" si="243"/>
        <v>-0.43000000000000005</v>
      </c>
      <c r="R669" s="65">
        <f t="shared" si="244"/>
        <v>-0.48</v>
      </c>
      <c r="S669" s="26">
        <f t="shared" si="245"/>
        <v>2</v>
      </c>
      <c r="T669" s="26">
        <f t="shared" si="246"/>
        <v>20</v>
      </c>
      <c r="U669" s="23">
        <f t="shared" si="247"/>
        <v>0</v>
      </c>
      <c r="V669" s="19">
        <f t="shared" si="248"/>
        <v>0</v>
      </c>
      <c r="W669" s="23" t="str">
        <f t="shared" si="249"/>
        <v>ВВ</v>
      </c>
      <c r="X669" s="17">
        <f t="shared" si="250"/>
        <v>0</v>
      </c>
      <c r="Y669" s="1"/>
    </row>
    <row r="670" spans="2:25" ht="15" customHeight="1" outlineLevel="1" x14ac:dyDescent="0.25">
      <c r="B670" s="2">
        <v>9</v>
      </c>
      <c r="C670" s="76" t="s">
        <v>787</v>
      </c>
      <c r="D670" s="5">
        <v>3565.67</v>
      </c>
      <c r="E670" s="5">
        <v>2523.4499999999998</v>
      </c>
      <c r="F670" s="13">
        <v>2665</v>
      </c>
      <c r="G670" s="10">
        <f t="shared" si="235"/>
        <v>0.71</v>
      </c>
      <c r="H670" s="59">
        <f t="shared" si="236"/>
        <v>-0.29000000000000004</v>
      </c>
      <c r="I670" s="3">
        <f t="shared" si="237"/>
        <v>193</v>
      </c>
      <c r="J670" s="59">
        <f t="shared" si="238"/>
        <v>-1.27</v>
      </c>
      <c r="K670" s="83">
        <v>13253.1</v>
      </c>
      <c r="L670" s="120">
        <f t="shared" si="239"/>
        <v>5.3</v>
      </c>
      <c r="M670" s="59">
        <f t="shared" si="240"/>
        <v>0.52</v>
      </c>
      <c r="N670" s="118">
        <v>19.399999999999999</v>
      </c>
      <c r="O670" s="60">
        <f t="shared" si="241"/>
        <v>130</v>
      </c>
      <c r="P670" s="59">
        <f t="shared" si="242"/>
        <v>0.42</v>
      </c>
      <c r="Q670" s="65">
        <f t="shared" si="243"/>
        <v>-1.56</v>
      </c>
      <c r="R670" s="65">
        <f t="shared" si="244"/>
        <v>0.94</v>
      </c>
      <c r="S670" s="26">
        <f t="shared" si="245"/>
        <v>2</v>
      </c>
      <c r="T670" s="26">
        <f t="shared" si="246"/>
        <v>10</v>
      </c>
      <c r="U670" s="23">
        <f t="shared" si="247"/>
        <v>0</v>
      </c>
      <c r="V670" s="19">
        <f t="shared" si="248"/>
        <v>0</v>
      </c>
      <c r="W670" s="23">
        <f t="shared" si="249"/>
        <v>0</v>
      </c>
      <c r="X670" s="17" t="str">
        <f t="shared" si="250"/>
        <v>ВА</v>
      </c>
      <c r="Y670" s="1"/>
    </row>
    <row r="671" spans="2:25" ht="15" customHeight="1" outlineLevel="1" x14ac:dyDescent="0.25">
      <c r="B671" s="2">
        <v>10</v>
      </c>
      <c r="C671" s="76" t="s">
        <v>788</v>
      </c>
      <c r="D671" s="5">
        <v>2739.13</v>
      </c>
      <c r="E671" s="5">
        <v>2623.85</v>
      </c>
      <c r="F671" s="13">
        <v>1028</v>
      </c>
      <c r="G671" s="10">
        <f t="shared" si="235"/>
        <v>0.96</v>
      </c>
      <c r="H671" s="59">
        <f t="shared" si="236"/>
        <v>-4.0000000000000036E-2</v>
      </c>
      <c r="I671" s="3">
        <f t="shared" si="237"/>
        <v>72</v>
      </c>
      <c r="J671" s="59">
        <f t="shared" si="238"/>
        <v>0.15</v>
      </c>
      <c r="K671" s="83">
        <v>7989.7</v>
      </c>
      <c r="L671" s="120">
        <f t="shared" si="239"/>
        <v>3</v>
      </c>
      <c r="M671" s="59">
        <f t="shared" si="240"/>
        <v>0.73</v>
      </c>
      <c r="N671" s="118">
        <v>11.4</v>
      </c>
      <c r="O671" s="60">
        <f t="shared" si="241"/>
        <v>230</v>
      </c>
      <c r="P671" s="59">
        <f t="shared" si="242"/>
        <v>1.51</v>
      </c>
      <c r="Q671" s="65">
        <f t="shared" si="243"/>
        <v>0.10999999999999996</v>
      </c>
      <c r="R671" s="65">
        <f t="shared" si="244"/>
        <v>2.2400000000000002</v>
      </c>
      <c r="S671" s="26">
        <f t="shared" si="245"/>
        <v>1</v>
      </c>
      <c r="T671" s="26">
        <f t="shared" si="246"/>
        <v>10</v>
      </c>
      <c r="U671" s="23">
        <f t="shared" si="247"/>
        <v>0</v>
      </c>
      <c r="V671" s="19" t="str">
        <f t="shared" si="248"/>
        <v>АА</v>
      </c>
      <c r="W671" s="23">
        <f t="shared" si="249"/>
        <v>0</v>
      </c>
      <c r="X671" s="17">
        <f t="shared" si="250"/>
        <v>0</v>
      </c>
      <c r="Y671" s="1"/>
    </row>
    <row r="672" spans="2:25" ht="15" customHeight="1" outlineLevel="1" x14ac:dyDescent="0.25">
      <c r="B672" s="2">
        <v>11</v>
      </c>
      <c r="C672" s="76" t="s">
        <v>789</v>
      </c>
      <c r="D672" s="5">
        <v>2309.4699999999998</v>
      </c>
      <c r="E672" s="5">
        <v>1644.83</v>
      </c>
      <c r="F672" s="13">
        <v>1175</v>
      </c>
      <c r="G672" s="10">
        <f t="shared" si="235"/>
        <v>0.71</v>
      </c>
      <c r="H672" s="59">
        <f t="shared" si="236"/>
        <v>-0.29000000000000004</v>
      </c>
      <c r="I672" s="3">
        <f t="shared" si="237"/>
        <v>130</v>
      </c>
      <c r="J672" s="59">
        <f t="shared" si="238"/>
        <v>-0.53</v>
      </c>
      <c r="K672" s="83">
        <v>10636.7</v>
      </c>
      <c r="L672" s="120">
        <f t="shared" si="239"/>
        <v>6.5</v>
      </c>
      <c r="M672" s="59">
        <f t="shared" si="240"/>
        <v>0.41</v>
      </c>
      <c r="N672" s="118">
        <v>16.5</v>
      </c>
      <c r="O672" s="60">
        <f t="shared" si="241"/>
        <v>100</v>
      </c>
      <c r="P672" s="59">
        <f t="shared" si="242"/>
        <v>0.09</v>
      </c>
      <c r="Q672" s="65">
        <f t="shared" si="243"/>
        <v>-0.82000000000000006</v>
      </c>
      <c r="R672" s="65">
        <f t="shared" si="244"/>
        <v>0.5</v>
      </c>
      <c r="S672" s="26">
        <f t="shared" si="245"/>
        <v>2</v>
      </c>
      <c r="T672" s="26">
        <f t="shared" si="246"/>
        <v>10</v>
      </c>
      <c r="U672" s="23">
        <f t="shared" si="247"/>
        <v>0</v>
      </c>
      <c r="V672" s="19">
        <f t="shared" si="248"/>
        <v>0</v>
      </c>
      <c r="W672" s="23">
        <f t="shared" si="249"/>
        <v>0</v>
      </c>
      <c r="X672" s="17" t="str">
        <f t="shared" si="250"/>
        <v>ВА</v>
      </c>
      <c r="Y672" s="1"/>
    </row>
    <row r="673" spans="2:25" ht="15" customHeight="1" outlineLevel="1" x14ac:dyDescent="0.25">
      <c r="B673" s="2">
        <v>12</v>
      </c>
      <c r="C673" s="76" t="s">
        <v>790</v>
      </c>
      <c r="D673" s="5">
        <v>6041.52</v>
      </c>
      <c r="E673" s="5">
        <v>5622.47</v>
      </c>
      <c r="F673" s="13">
        <v>2475</v>
      </c>
      <c r="G673" s="10">
        <f t="shared" si="235"/>
        <v>0.93</v>
      </c>
      <c r="H673" s="59">
        <f t="shared" si="236"/>
        <v>-6.9999999999999951E-2</v>
      </c>
      <c r="I673" s="3">
        <f t="shared" si="237"/>
        <v>80</v>
      </c>
      <c r="J673" s="59">
        <f t="shared" si="238"/>
        <v>0.06</v>
      </c>
      <c r="K673" s="83">
        <v>15205.8</v>
      </c>
      <c r="L673" s="120">
        <f t="shared" si="239"/>
        <v>2.7</v>
      </c>
      <c r="M673" s="59">
        <f t="shared" si="240"/>
        <v>0.76</v>
      </c>
      <c r="N673" s="118">
        <v>25.9</v>
      </c>
      <c r="O673" s="60">
        <f t="shared" si="241"/>
        <v>217</v>
      </c>
      <c r="P673" s="59">
        <f t="shared" si="242"/>
        <v>1.37</v>
      </c>
      <c r="Q673" s="65">
        <f t="shared" si="243"/>
        <v>-9.9999999999999534E-3</v>
      </c>
      <c r="R673" s="65">
        <f t="shared" si="244"/>
        <v>2.13</v>
      </c>
      <c r="S673" s="26">
        <f t="shared" si="245"/>
        <v>2</v>
      </c>
      <c r="T673" s="26">
        <f t="shared" si="246"/>
        <v>10</v>
      </c>
      <c r="U673" s="23">
        <f t="shared" si="247"/>
        <v>0</v>
      </c>
      <c r="V673" s="19">
        <f t="shared" si="248"/>
        <v>0</v>
      </c>
      <c r="W673" s="23">
        <f t="shared" si="249"/>
        <v>0</v>
      </c>
      <c r="X673" s="17" t="str">
        <f t="shared" si="250"/>
        <v>ВА</v>
      </c>
      <c r="Y673" s="1"/>
    </row>
    <row r="674" spans="2:25" ht="15" customHeight="1" outlineLevel="1" x14ac:dyDescent="0.25">
      <c r="B674" s="2">
        <v>13</v>
      </c>
      <c r="C674" s="76" t="s">
        <v>791</v>
      </c>
      <c r="D674" s="5">
        <v>1959.59</v>
      </c>
      <c r="E674" s="5">
        <v>2150.9499999999998</v>
      </c>
      <c r="F674" s="13">
        <v>1119</v>
      </c>
      <c r="G674" s="10">
        <f t="shared" si="235"/>
        <v>1.1000000000000001</v>
      </c>
      <c r="H674" s="59">
        <f t="shared" si="236"/>
        <v>0.10000000000000009</v>
      </c>
      <c r="I674" s="3">
        <f t="shared" si="237"/>
        <v>95</v>
      </c>
      <c r="J674" s="59">
        <f t="shared" si="238"/>
        <v>-0.12</v>
      </c>
      <c r="K674" s="83">
        <v>8367.4</v>
      </c>
      <c r="L674" s="120">
        <f t="shared" si="239"/>
        <v>3.9</v>
      </c>
      <c r="M674" s="59">
        <f t="shared" si="240"/>
        <v>0.65</v>
      </c>
      <c r="N674" s="118">
        <v>11</v>
      </c>
      <c r="O674" s="60">
        <f t="shared" si="241"/>
        <v>196</v>
      </c>
      <c r="P674" s="59">
        <f t="shared" si="242"/>
        <v>1.1399999999999999</v>
      </c>
      <c r="Q674" s="65">
        <f t="shared" si="243"/>
        <v>-1.9999999999999907E-2</v>
      </c>
      <c r="R674" s="65">
        <f t="shared" si="244"/>
        <v>1.79</v>
      </c>
      <c r="S674" s="26">
        <f t="shared" si="245"/>
        <v>2</v>
      </c>
      <c r="T674" s="26">
        <f t="shared" si="246"/>
        <v>10</v>
      </c>
      <c r="U674" s="23">
        <f t="shared" si="247"/>
        <v>0</v>
      </c>
      <c r="V674" s="19">
        <f t="shared" si="248"/>
        <v>0</v>
      </c>
      <c r="W674" s="23">
        <f t="shared" si="249"/>
        <v>0</v>
      </c>
      <c r="X674" s="17" t="str">
        <f t="shared" si="250"/>
        <v>ВА</v>
      </c>
      <c r="Y674" s="1"/>
    </row>
    <row r="675" spans="2:25" ht="15" customHeight="1" outlineLevel="1" x14ac:dyDescent="0.25">
      <c r="B675" s="2">
        <v>14</v>
      </c>
      <c r="C675" s="76" t="s">
        <v>792</v>
      </c>
      <c r="D675" s="5">
        <v>3661.48</v>
      </c>
      <c r="E675" s="5">
        <v>3317.32</v>
      </c>
      <c r="F675" s="13">
        <v>1812</v>
      </c>
      <c r="G675" s="10">
        <f t="shared" si="235"/>
        <v>0.91</v>
      </c>
      <c r="H675" s="59">
        <f t="shared" si="236"/>
        <v>-8.9999999999999969E-2</v>
      </c>
      <c r="I675" s="3">
        <f t="shared" si="237"/>
        <v>100</v>
      </c>
      <c r="J675" s="59">
        <f t="shared" si="238"/>
        <v>-0.18</v>
      </c>
      <c r="K675" s="83">
        <v>18259.3</v>
      </c>
      <c r="L675" s="120">
        <f t="shared" si="239"/>
        <v>5.5</v>
      </c>
      <c r="M675" s="59">
        <f t="shared" si="240"/>
        <v>0.5</v>
      </c>
      <c r="N675" s="118">
        <v>29.8</v>
      </c>
      <c r="O675" s="60">
        <f t="shared" si="241"/>
        <v>111</v>
      </c>
      <c r="P675" s="59">
        <f t="shared" si="242"/>
        <v>0.21</v>
      </c>
      <c r="Q675" s="65">
        <f t="shared" si="243"/>
        <v>-0.26999999999999996</v>
      </c>
      <c r="R675" s="65">
        <f t="shared" si="244"/>
        <v>0.71</v>
      </c>
      <c r="S675" s="26">
        <f t="shared" si="245"/>
        <v>2</v>
      </c>
      <c r="T675" s="26">
        <f t="shared" si="246"/>
        <v>10</v>
      </c>
      <c r="U675" s="23">
        <f t="shared" si="247"/>
        <v>0</v>
      </c>
      <c r="V675" s="19">
        <f t="shared" si="248"/>
        <v>0</v>
      </c>
      <c r="W675" s="23">
        <f t="shared" si="249"/>
        <v>0</v>
      </c>
      <c r="X675" s="17" t="str">
        <f t="shared" si="250"/>
        <v>ВА</v>
      </c>
      <c r="Y675" s="1"/>
    </row>
    <row r="676" spans="2:25" ht="15" customHeight="1" outlineLevel="1" x14ac:dyDescent="0.25">
      <c r="B676" s="2">
        <v>15</v>
      </c>
      <c r="C676" s="76" t="s">
        <v>793</v>
      </c>
      <c r="D676" s="5">
        <v>11259.94</v>
      </c>
      <c r="E676" s="5">
        <v>10923.38</v>
      </c>
      <c r="F676" s="13">
        <v>21240</v>
      </c>
      <c r="G676" s="10">
        <f t="shared" si="235"/>
        <v>0.97</v>
      </c>
      <c r="H676" s="59">
        <f t="shared" si="236"/>
        <v>-3.0000000000000027E-2</v>
      </c>
      <c r="I676" s="3">
        <f t="shared" si="237"/>
        <v>355</v>
      </c>
      <c r="J676" s="59">
        <f t="shared" si="238"/>
        <v>-3.17</v>
      </c>
      <c r="K676" s="83">
        <v>27341.3</v>
      </c>
      <c r="L676" s="120">
        <f t="shared" si="239"/>
        <v>2.5</v>
      </c>
      <c r="M676" s="59">
        <f t="shared" si="240"/>
        <v>0.77</v>
      </c>
      <c r="N676" s="118">
        <v>20</v>
      </c>
      <c r="O676" s="60">
        <f t="shared" si="241"/>
        <v>546</v>
      </c>
      <c r="P676" s="59">
        <f t="shared" si="242"/>
        <v>4.97</v>
      </c>
      <c r="Q676" s="65">
        <f t="shared" si="243"/>
        <v>-3.2</v>
      </c>
      <c r="R676" s="65">
        <f t="shared" si="244"/>
        <v>5.74</v>
      </c>
      <c r="S676" s="26">
        <f t="shared" si="245"/>
        <v>2</v>
      </c>
      <c r="T676" s="26">
        <f t="shared" si="246"/>
        <v>10</v>
      </c>
      <c r="U676" s="23">
        <f t="shared" si="247"/>
        <v>0</v>
      </c>
      <c r="V676" s="19">
        <f t="shared" si="248"/>
        <v>0</v>
      </c>
      <c r="W676" s="23">
        <f t="shared" si="249"/>
        <v>0</v>
      </c>
      <c r="X676" s="17" t="str">
        <f t="shared" si="250"/>
        <v>ВА</v>
      </c>
      <c r="Y676" s="1"/>
    </row>
    <row r="677" spans="2:25" ht="15" customHeight="1" outlineLevel="1" x14ac:dyDescent="0.25">
      <c r="B677" s="2">
        <v>16</v>
      </c>
      <c r="C677" s="76" t="s">
        <v>794</v>
      </c>
      <c r="D677" s="5">
        <v>2537.71</v>
      </c>
      <c r="E677" s="5">
        <v>1992.57</v>
      </c>
      <c r="F677" s="13">
        <v>1139</v>
      </c>
      <c r="G677" s="10">
        <f t="shared" si="235"/>
        <v>0.79</v>
      </c>
      <c r="H677" s="59">
        <f t="shared" si="236"/>
        <v>-0.20999999999999996</v>
      </c>
      <c r="I677" s="3">
        <f t="shared" si="237"/>
        <v>104</v>
      </c>
      <c r="J677" s="59">
        <f t="shared" si="238"/>
        <v>-0.22</v>
      </c>
      <c r="K677" s="83">
        <v>11657.4</v>
      </c>
      <c r="L677" s="120">
        <f t="shared" si="239"/>
        <v>5.9</v>
      </c>
      <c r="M677" s="59">
        <f t="shared" si="240"/>
        <v>0.47</v>
      </c>
      <c r="N677" s="118">
        <v>13.3</v>
      </c>
      <c r="O677" s="60">
        <f t="shared" si="241"/>
        <v>150</v>
      </c>
      <c r="P677" s="59">
        <f t="shared" si="242"/>
        <v>0.64</v>
      </c>
      <c r="Q677" s="65">
        <f t="shared" si="243"/>
        <v>-0.42999999999999994</v>
      </c>
      <c r="R677" s="65">
        <f t="shared" si="244"/>
        <v>1.1099999999999999</v>
      </c>
      <c r="S677" s="26">
        <f t="shared" si="245"/>
        <v>2</v>
      </c>
      <c r="T677" s="26">
        <f t="shared" si="246"/>
        <v>10</v>
      </c>
      <c r="U677" s="23">
        <f t="shared" si="247"/>
        <v>0</v>
      </c>
      <c r="V677" s="19">
        <f t="shared" si="248"/>
        <v>0</v>
      </c>
      <c r="W677" s="23">
        <f t="shared" si="249"/>
        <v>0</v>
      </c>
      <c r="X677" s="17" t="str">
        <f t="shared" si="250"/>
        <v>ВА</v>
      </c>
      <c r="Y677" s="1"/>
    </row>
    <row r="678" spans="2:25" ht="15" customHeight="1" outlineLevel="1" x14ac:dyDescent="0.25">
      <c r="B678" s="2">
        <v>17</v>
      </c>
      <c r="C678" s="76" t="s">
        <v>795</v>
      </c>
      <c r="D678" s="5">
        <v>1786.54</v>
      </c>
      <c r="E678" s="5">
        <v>1622</v>
      </c>
      <c r="F678" s="13">
        <v>876</v>
      </c>
      <c r="G678" s="10">
        <f t="shared" si="235"/>
        <v>0.91</v>
      </c>
      <c r="H678" s="59">
        <f t="shared" si="236"/>
        <v>-8.9999999999999969E-2</v>
      </c>
      <c r="I678" s="3">
        <f t="shared" si="237"/>
        <v>99</v>
      </c>
      <c r="J678" s="59">
        <f t="shared" si="238"/>
        <v>-0.16</v>
      </c>
      <c r="K678" s="83">
        <v>8122.1</v>
      </c>
      <c r="L678" s="120">
        <f t="shared" si="239"/>
        <v>5</v>
      </c>
      <c r="M678" s="59">
        <f t="shared" si="240"/>
        <v>0.55000000000000004</v>
      </c>
      <c r="N678" s="118">
        <v>14.9</v>
      </c>
      <c r="O678" s="60">
        <f t="shared" si="241"/>
        <v>109</v>
      </c>
      <c r="P678" s="59">
        <f t="shared" si="242"/>
        <v>0.19</v>
      </c>
      <c r="Q678" s="65">
        <f t="shared" si="243"/>
        <v>-0.24999999999999997</v>
      </c>
      <c r="R678" s="65">
        <f t="shared" si="244"/>
        <v>0.74</v>
      </c>
      <c r="S678" s="26">
        <f t="shared" si="245"/>
        <v>2</v>
      </c>
      <c r="T678" s="26">
        <f t="shared" si="246"/>
        <v>10</v>
      </c>
      <c r="U678" s="23">
        <f t="shared" si="247"/>
        <v>0</v>
      </c>
      <c r="V678" s="19">
        <f t="shared" si="248"/>
        <v>0</v>
      </c>
      <c r="W678" s="23">
        <f t="shared" si="249"/>
        <v>0</v>
      </c>
      <c r="X678" s="17" t="str">
        <f t="shared" si="250"/>
        <v>ВА</v>
      </c>
      <c r="Y678" s="1"/>
    </row>
    <row r="679" spans="2:25" ht="15" customHeight="1" outlineLevel="1" x14ac:dyDescent="0.25">
      <c r="B679" s="2">
        <v>18</v>
      </c>
      <c r="C679" s="76" t="s">
        <v>796</v>
      </c>
      <c r="D679" s="5">
        <v>2712.76</v>
      </c>
      <c r="E679" s="5">
        <v>2078.6</v>
      </c>
      <c r="F679" s="13">
        <v>1157</v>
      </c>
      <c r="G679" s="10">
        <f t="shared" si="235"/>
        <v>0.77</v>
      </c>
      <c r="H679" s="59">
        <f t="shared" si="236"/>
        <v>-0.22999999999999998</v>
      </c>
      <c r="I679" s="3">
        <f t="shared" si="237"/>
        <v>102</v>
      </c>
      <c r="J679" s="59">
        <f t="shared" si="238"/>
        <v>-0.2</v>
      </c>
      <c r="K679" s="83">
        <v>9336.7000000000007</v>
      </c>
      <c r="L679" s="120">
        <f t="shared" si="239"/>
        <v>4.5</v>
      </c>
      <c r="M679" s="59">
        <f t="shared" si="240"/>
        <v>0.59</v>
      </c>
      <c r="N679" s="118">
        <v>14.8</v>
      </c>
      <c r="O679" s="60">
        <f t="shared" si="241"/>
        <v>140</v>
      </c>
      <c r="P679" s="59">
        <f t="shared" si="242"/>
        <v>0.53</v>
      </c>
      <c r="Q679" s="65">
        <f t="shared" si="243"/>
        <v>-0.43</v>
      </c>
      <c r="R679" s="65">
        <f t="shared" si="244"/>
        <v>1.1200000000000001</v>
      </c>
      <c r="S679" s="26">
        <f t="shared" si="245"/>
        <v>2</v>
      </c>
      <c r="T679" s="26">
        <f t="shared" si="246"/>
        <v>10</v>
      </c>
      <c r="U679" s="23">
        <f t="shared" si="247"/>
        <v>0</v>
      </c>
      <c r="V679" s="19">
        <f t="shared" si="248"/>
        <v>0</v>
      </c>
      <c r="W679" s="23">
        <f t="shared" si="249"/>
        <v>0</v>
      </c>
      <c r="X679" s="17" t="str">
        <f t="shared" si="250"/>
        <v>ВА</v>
      </c>
      <c r="Y679" s="1"/>
    </row>
    <row r="680" spans="2:25" ht="15" customHeight="1" outlineLevel="1" x14ac:dyDescent="0.25">
      <c r="B680" s="2">
        <v>19</v>
      </c>
      <c r="C680" s="76" t="s">
        <v>797</v>
      </c>
      <c r="D680" s="5">
        <v>1309.47</v>
      </c>
      <c r="E680" s="5">
        <v>1276.45</v>
      </c>
      <c r="F680" s="13">
        <v>650</v>
      </c>
      <c r="G680" s="10">
        <f t="shared" si="235"/>
        <v>0.97</v>
      </c>
      <c r="H680" s="59">
        <f t="shared" si="236"/>
        <v>-3.0000000000000027E-2</v>
      </c>
      <c r="I680" s="3">
        <f t="shared" si="237"/>
        <v>93</v>
      </c>
      <c r="J680" s="59">
        <f t="shared" si="238"/>
        <v>-0.09</v>
      </c>
      <c r="K680" s="83">
        <v>8213.9</v>
      </c>
      <c r="L680" s="120">
        <f t="shared" si="239"/>
        <v>6.4</v>
      </c>
      <c r="M680" s="59">
        <f t="shared" si="240"/>
        <v>0.42</v>
      </c>
      <c r="N680" s="118">
        <v>30.8</v>
      </c>
      <c r="O680" s="60">
        <f t="shared" si="241"/>
        <v>41</v>
      </c>
      <c r="P680" s="59">
        <f t="shared" si="242"/>
        <v>-0.55000000000000004</v>
      </c>
      <c r="Q680" s="65">
        <f t="shared" si="243"/>
        <v>-0.12000000000000002</v>
      </c>
      <c r="R680" s="65">
        <f t="shared" si="244"/>
        <v>-0.13000000000000006</v>
      </c>
      <c r="S680" s="26">
        <f t="shared" si="245"/>
        <v>2</v>
      </c>
      <c r="T680" s="26">
        <f t="shared" si="246"/>
        <v>20</v>
      </c>
      <c r="U680" s="23">
        <f t="shared" si="247"/>
        <v>0</v>
      </c>
      <c r="V680" s="19">
        <f t="shared" si="248"/>
        <v>0</v>
      </c>
      <c r="W680" s="23" t="str">
        <f t="shared" si="249"/>
        <v>ВВ</v>
      </c>
      <c r="X680" s="17">
        <f t="shared" si="250"/>
        <v>0</v>
      </c>
      <c r="Y680" s="1"/>
    </row>
    <row r="681" spans="2:25" ht="15" customHeight="1" outlineLevel="1" x14ac:dyDescent="0.25">
      <c r="B681" s="2">
        <v>20</v>
      </c>
      <c r="C681" s="76" t="s">
        <v>798</v>
      </c>
      <c r="D681" s="5">
        <v>6878.75</v>
      </c>
      <c r="E681" s="5">
        <v>5918.84</v>
      </c>
      <c r="F681" s="13">
        <v>2719</v>
      </c>
      <c r="G681" s="10">
        <f t="shared" si="235"/>
        <v>0.86</v>
      </c>
      <c r="H681" s="59">
        <f t="shared" si="236"/>
        <v>-0.14000000000000001</v>
      </c>
      <c r="I681" s="3">
        <f t="shared" si="237"/>
        <v>84</v>
      </c>
      <c r="J681" s="59">
        <f t="shared" si="238"/>
        <v>0.01</v>
      </c>
      <c r="K681" s="83">
        <v>23363.8</v>
      </c>
      <c r="L681" s="120">
        <f t="shared" si="239"/>
        <v>3.9</v>
      </c>
      <c r="M681" s="59">
        <f t="shared" si="240"/>
        <v>0.65</v>
      </c>
      <c r="N681" s="118">
        <v>13.7</v>
      </c>
      <c r="O681" s="60">
        <f t="shared" si="241"/>
        <v>432</v>
      </c>
      <c r="P681" s="59">
        <f t="shared" si="242"/>
        <v>3.72</v>
      </c>
      <c r="Q681" s="65">
        <f t="shared" si="243"/>
        <v>-0.13</v>
      </c>
      <c r="R681" s="65">
        <f>M681+P681</f>
        <v>4.37</v>
      </c>
      <c r="S681" s="26">
        <f t="shared" si="245"/>
        <v>2</v>
      </c>
      <c r="T681" s="26">
        <f t="shared" si="246"/>
        <v>10</v>
      </c>
      <c r="U681" s="23">
        <f t="shared" si="247"/>
        <v>0</v>
      </c>
      <c r="V681" s="19">
        <f t="shared" si="248"/>
        <v>0</v>
      </c>
      <c r="W681" s="23">
        <f t="shared" si="249"/>
        <v>0</v>
      </c>
      <c r="X681" s="17" t="str">
        <f t="shared" si="250"/>
        <v>ВА</v>
      </c>
      <c r="Y681" s="1"/>
    </row>
    <row r="682" spans="2:25" ht="15" customHeight="1" outlineLevel="1" x14ac:dyDescent="0.25">
      <c r="B682" s="2">
        <v>21</v>
      </c>
      <c r="C682" s="76" t="s">
        <v>799</v>
      </c>
      <c r="D682" s="5">
        <v>1999.03</v>
      </c>
      <c r="E682" s="5">
        <v>1928.62</v>
      </c>
      <c r="F682" s="13">
        <v>571</v>
      </c>
      <c r="G682" s="10">
        <f t="shared" si="235"/>
        <v>0.96</v>
      </c>
      <c r="H682" s="59">
        <f t="shared" si="236"/>
        <v>-4.0000000000000036E-2</v>
      </c>
      <c r="I682" s="3">
        <f t="shared" si="237"/>
        <v>54</v>
      </c>
      <c r="J682" s="59">
        <f t="shared" si="238"/>
        <v>0.37</v>
      </c>
      <c r="K682" s="83">
        <v>8402.7000000000007</v>
      </c>
      <c r="L682" s="120">
        <f t="shared" si="239"/>
        <v>4.4000000000000004</v>
      </c>
      <c r="M682" s="59">
        <f t="shared" si="240"/>
        <v>0.6</v>
      </c>
      <c r="N682" s="118">
        <v>15.8</v>
      </c>
      <c r="O682" s="60">
        <f t="shared" si="241"/>
        <v>122</v>
      </c>
      <c r="P682" s="59">
        <f t="shared" si="242"/>
        <v>0.33</v>
      </c>
      <c r="Q682" s="65">
        <f t="shared" si="243"/>
        <v>0.32999999999999996</v>
      </c>
      <c r="R682" s="65">
        <f t="shared" ref="R682:R685" si="251">M682+P682</f>
        <v>0.92999999999999994</v>
      </c>
      <c r="S682" s="26">
        <f t="shared" si="245"/>
        <v>1</v>
      </c>
      <c r="T682" s="26">
        <f t="shared" si="246"/>
        <v>10</v>
      </c>
      <c r="U682" s="23">
        <f t="shared" si="247"/>
        <v>0</v>
      </c>
      <c r="V682" s="19" t="str">
        <f t="shared" si="248"/>
        <v>АА</v>
      </c>
      <c r="W682" s="23">
        <f t="shared" si="249"/>
        <v>0</v>
      </c>
      <c r="X682" s="17">
        <f t="shared" si="250"/>
        <v>0</v>
      </c>
      <c r="Y682" s="1"/>
    </row>
    <row r="683" spans="2:25" ht="15" customHeight="1" outlineLevel="1" x14ac:dyDescent="0.25">
      <c r="B683" s="2">
        <v>22</v>
      </c>
      <c r="C683" s="76" t="s">
        <v>800</v>
      </c>
      <c r="D683" s="5">
        <v>2439.56</v>
      </c>
      <c r="E683" s="5">
        <v>2158.1799999999998</v>
      </c>
      <c r="F683" s="13">
        <v>1086</v>
      </c>
      <c r="G683" s="10">
        <f t="shared" si="235"/>
        <v>0.88</v>
      </c>
      <c r="H683" s="59">
        <f t="shared" si="236"/>
        <v>-0.12</v>
      </c>
      <c r="I683" s="3">
        <f t="shared" si="237"/>
        <v>92</v>
      </c>
      <c r="J683" s="59">
        <f t="shared" si="238"/>
        <v>-0.08</v>
      </c>
      <c r="K683" s="83">
        <v>10599.2</v>
      </c>
      <c r="L683" s="120">
        <f t="shared" si="239"/>
        <v>4.9000000000000004</v>
      </c>
      <c r="M683" s="59">
        <f t="shared" si="240"/>
        <v>0.56000000000000005</v>
      </c>
      <c r="N683" s="118">
        <v>14.2</v>
      </c>
      <c r="O683" s="60">
        <f t="shared" si="241"/>
        <v>152</v>
      </c>
      <c r="P683" s="59">
        <f t="shared" si="242"/>
        <v>0.66</v>
      </c>
      <c r="Q683" s="65">
        <f t="shared" si="243"/>
        <v>-0.2</v>
      </c>
      <c r="R683" s="65">
        <f t="shared" si="251"/>
        <v>1.2200000000000002</v>
      </c>
      <c r="S683" s="26">
        <f t="shared" si="245"/>
        <v>2</v>
      </c>
      <c r="T683" s="26">
        <f t="shared" si="246"/>
        <v>10</v>
      </c>
      <c r="U683" s="23">
        <f t="shared" si="247"/>
        <v>0</v>
      </c>
      <c r="V683" s="19">
        <f t="shared" si="248"/>
        <v>0</v>
      </c>
      <c r="W683" s="23">
        <f t="shared" si="249"/>
        <v>0</v>
      </c>
      <c r="X683" s="17" t="str">
        <f t="shared" si="250"/>
        <v>ВА</v>
      </c>
      <c r="Y683" s="1"/>
    </row>
    <row r="684" spans="2:25" ht="15" customHeight="1" outlineLevel="1" x14ac:dyDescent="0.25">
      <c r="B684" s="2">
        <v>23</v>
      </c>
      <c r="C684" s="76" t="s">
        <v>801</v>
      </c>
      <c r="D684" s="5">
        <v>2737.54</v>
      </c>
      <c r="E684" s="5">
        <v>2445.86</v>
      </c>
      <c r="F684" s="13">
        <v>967</v>
      </c>
      <c r="G684" s="10">
        <f t="shared" si="235"/>
        <v>0.89</v>
      </c>
      <c r="H684" s="59">
        <f t="shared" si="236"/>
        <v>-0.10999999999999999</v>
      </c>
      <c r="I684" s="3">
        <f t="shared" si="237"/>
        <v>72</v>
      </c>
      <c r="J684" s="59">
        <f t="shared" si="238"/>
        <v>0.15</v>
      </c>
      <c r="K684" s="83">
        <v>9471.2000000000007</v>
      </c>
      <c r="L684" s="120">
        <f t="shared" si="239"/>
        <v>3.9</v>
      </c>
      <c r="M684" s="59">
        <f t="shared" si="240"/>
        <v>0.65</v>
      </c>
      <c r="N684" s="118">
        <v>8</v>
      </c>
      <c r="O684" s="60">
        <f t="shared" si="241"/>
        <v>306</v>
      </c>
      <c r="P684" s="59">
        <f t="shared" si="242"/>
        <v>2.34</v>
      </c>
      <c r="Q684" s="65">
        <f t="shared" si="243"/>
        <v>4.0000000000000008E-2</v>
      </c>
      <c r="R684" s="65">
        <f t="shared" si="251"/>
        <v>2.9899999999999998</v>
      </c>
      <c r="S684" s="26">
        <f t="shared" si="245"/>
        <v>1</v>
      </c>
      <c r="T684" s="26">
        <f t="shared" si="246"/>
        <v>10</v>
      </c>
      <c r="U684" s="23">
        <f t="shared" si="247"/>
        <v>0</v>
      </c>
      <c r="V684" s="19" t="str">
        <f t="shared" si="248"/>
        <v>АА</v>
      </c>
      <c r="W684" s="23">
        <f t="shared" si="249"/>
        <v>0</v>
      </c>
      <c r="X684" s="17">
        <f t="shared" si="250"/>
        <v>0</v>
      </c>
      <c r="Y684" s="1"/>
    </row>
    <row r="685" spans="2:25" ht="15" customHeight="1" outlineLevel="1" x14ac:dyDescent="0.25">
      <c r="B685" s="2">
        <v>24</v>
      </c>
      <c r="C685" s="76" t="s">
        <v>802</v>
      </c>
      <c r="D685" s="5">
        <v>593.79</v>
      </c>
      <c r="E685" s="5">
        <v>494.6</v>
      </c>
      <c r="F685" s="13">
        <v>411</v>
      </c>
      <c r="G685" s="10">
        <f t="shared" si="235"/>
        <v>0.83</v>
      </c>
      <c r="H685" s="59">
        <f t="shared" si="236"/>
        <v>-0.17000000000000004</v>
      </c>
      <c r="I685" s="3">
        <f t="shared" si="237"/>
        <v>152</v>
      </c>
      <c r="J685" s="59">
        <f t="shared" si="238"/>
        <v>-0.79</v>
      </c>
      <c r="K685" s="83">
        <v>6104.5</v>
      </c>
      <c r="L685" s="120">
        <f t="shared" si="239"/>
        <v>12.3</v>
      </c>
      <c r="M685" s="59">
        <f t="shared" si="240"/>
        <v>-0.11</v>
      </c>
      <c r="N685" s="118">
        <v>14.2</v>
      </c>
      <c r="O685" s="60">
        <f t="shared" si="241"/>
        <v>35</v>
      </c>
      <c r="P685" s="59">
        <f t="shared" si="242"/>
        <v>-0.62</v>
      </c>
      <c r="Q685" s="65">
        <f t="shared" si="243"/>
        <v>-0.96000000000000008</v>
      </c>
      <c r="R685" s="65">
        <f t="shared" si="251"/>
        <v>-0.73</v>
      </c>
      <c r="S685" s="26">
        <f t="shared" si="245"/>
        <v>2</v>
      </c>
      <c r="T685" s="26">
        <f t="shared" si="246"/>
        <v>20</v>
      </c>
      <c r="U685" s="23">
        <f t="shared" si="247"/>
        <v>0</v>
      </c>
      <c r="V685" s="19">
        <f t="shared" si="248"/>
        <v>0</v>
      </c>
      <c r="W685" s="23" t="str">
        <f t="shared" si="249"/>
        <v>ВВ</v>
      </c>
      <c r="X685" s="17">
        <f t="shared" si="250"/>
        <v>0</v>
      </c>
      <c r="Y685" s="1"/>
    </row>
    <row r="686" spans="2:25" ht="15" customHeight="1" outlineLevel="1" x14ac:dyDescent="0.25">
      <c r="B686" s="2">
        <v>25</v>
      </c>
      <c r="C686" s="76" t="s">
        <v>803</v>
      </c>
      <c r="D686" s="5">
        <v>2738.74</v>
      </c>
      <c r="E686" s="5">
        <v>2353.23</v>
      </c>
      <c r="F686" s="13">
        <v>740</v>
      </c>
      <c r="G686" s="10">
        <f t="shared" si="235"/>
        <v>0.86</v>
      </c>
      <c r="H686" s="59">
        <f t="shared" si="236"/>
        <v>-0.14000000000000001</v>
      </c>
      <c r="I686" s="3">
        <f t="shared" si="237"/>
        <v>57</v>
      </c>
      <c r="J686" s="59">
        <f t="shared" si="238"/>
        <v>0.33</v>
      </c>
      <c r="K686" s="83">
        <v>8494.1</v>
      </c>
      <c r="L686" s="120">
        <f t="shared" si="239"/>
        <v>3.6</v>
      </c>
      <c r="M686" s="59">
        <f t="shared" si="240"/>
        <v>0.68</v>
      </c>
      <c r="N686" s="118">
        <v>44.1</v>
      </c>
      <c r="O686" s="60">
        <f t="shared" si="241"/>
        <v>53</v>
      </c>
      <c r="P686" s="59">
        <f t="shared" si="242"/>
        <v>-0.42</v>
      </c>
      <c r="Q686" s="65">
        <f t="shared" si="243"/>
        <v>0.19</v>
      </c>
      <c r="R686" s="65">
        <f>M686+P686</f>
        <v>0.26000000000000006</v>
      </c>
      <c r="S686" s="26">
        <f t="shared" si="245"/>
        <v>1</v>
      </c>
      <c r="T686" s="26">
        <f t="shared" si="246"/>
        <v>10</v>
      </c>
      <c r="U686" s="23">
        <f t="shared" si="247"/>
        <v>0</v>
      </c>
      <c r="V686" s="19" t="str">
        <f t="shared" si="248"/>
        <v>АА</v>
      </c>
      <c r="W686" s="23">
        <f t="shared" si="249"/>
        <v>0</v>
      </c>
      <c r="X686" s="17">
        <f t="shared" si="250"/>
        <v>0</v>
      </c>
      <c r="Y686" s="1"/>
    </row>
    <row r="687" spans="2:25" ht="18.75" x14ac:dyDescent="0.25">
      <c r="B687" s="38" t="s">
        <v>28</v>
      </c>
      <c r="C687" s="39" t="s">
        <v>27</v>
      </c>
      <c r="D687" s="71">
        <f>SUM(D689:D696)</f>
        <v>29280.98</v>
      </c>
      <c r="E687" s="72">
        <f>SUM(E689:E696)</f>
        <v>25336.400000000001</v>
      </c>
      <c r="F687" s="73">
        <f>SUM(F689:F696)</f>
        <v>13527</v>
      </c>
      <c r="G687" s="11">
        <f t="shared" si="235"/>
        <v>0.87</v>
      </c>
      <c r="H687" s="51"/>
      <c r="I687" s="12">
        <f>ROUND(F687/E687*182.5,0)</f>
        <v>97</v>
      </c>
      <c r="J687" s="55"/>
      <c r="K687" s="123">
        <f>SUM(K689:K696)</f>
        <v>212602.9</v>
      </c>
      <c r="L687" s="12">
        <f>ROUND(K687/E687,0)</f>
        <v>8</v>
      </c>
      <c r="M687" s="56"/>
      <c r="N687" s="125">
        <f>SUM(N689:N696)</f>
        <v>225</v>
      </c>
      <c r="O687" s="70">
        <f t="shared" si="241"/>
        <v>113</v>
      </c>
      <c r="P687" s="56"/>
      <c r="Q687" s="56"/>
      <c r="R687" s="56"/>
      <c r="S687" s="74"/>
      <c r="T687" s="74"/>
      <c r="U687" s="12"/>
      <c r="V687" s="12"/>
      <c r="W687" s="12"/>
      <c r="X687" s="12"/>
      <c r="Y687" s="1"/>
    </row>
    <row r="688" spans="2:25" ht="18" x14ac:dyDescent="0.25">
      <c r="B688" s="107"/>
      <c r="C688" s="108" t="s">
        <v>30</v>
      </c>
      <c r="D688" s="45"/>
      <c r="E688" s="41"/>
      <c r="F688" s="45"/>
      <c r="G688" s="48">
        <v>1</v>
      </c>
      <c r="H688" s="52"/>
      <c r="I688" s="121">
        <v>85.1</v>
      </c>
      <c r="J688" s="46"/>
      <c r="K688" s="40"/>
      <c r="L688" s="121">
        <v>11.1</v>
      </c>
      <c r="M688" s="42"/>
      <c r="N688" s="111"/>
      <c r="O688" s="121">
        <f>183/2</f>
        <v>91.5</v>
      </c>
      <c r="P688" s="42"/>
      <c r="Q688" s="48">
        <v>0</v>
      </c>
      <c r="R688" s="48">
        <v>0</v>
      </c>
      <c r="S688" s="40"/>
      <c r="T688" s="40"/>
      <c r="U688" s="47"/>
      <c r="V688" s="47"/>
      <c r="W688" s="47"/>
      <c r="X688" s="47"/>
      <c r="Y688" s="1"/>
    </row>
    <row r="689" spans="2:25" ht="15" customHeight="1" outlineLevel="1" x14ac:dyDescent="0.25">
      <c r="B689" s="2">
        <v>1</v>
      </c>
      <c r="C689" s="76" t="s">
        <v>771</v>
      </c>
      <c r="D689" s="5">
        <v>2048.4299999999998</v>
      </c>
      <c r="E689" s="5">
        <v>1727.45</v>
      </c>
      <c r="F689" s="13">
        <v>933</v>
      </c>
      <c r="G689" s="10">
        <f t="shared" ref="G689:G696" si="252">IF(E689&gt;0,ROUND((E689/D689),2),0)</f>
        <v>0.84</v>
      </c>
      <c r="H689" s="59">
        <f>G689-$G$11</f>
        <v>-0.16000000000000003</v>
      </c>
      <c r="I689" s="3">
        <f>ROUND(F689/E689*182.5,0)</f>
        <v>99</v>
      </c>
      <c r="J689" s="59">
        <f>-(ROUND(I689/$I$688-100%,2))</f>
        <v>-0.16</v>
      </c>
      <c r="K689" s="83">
        <v>16994.3</v>
      </c>
      <c r="L689" s="120">
        <f>ROUND(K689/E689,1)</f>
        <v>9.8000000000000007</v>
      </c>
      <c r="M689" s="59">
        <f>-ROUND(L689/$L$688-100%,2)</f>
        <v>0.12</v>
      </c>
      <c r="N689" s="118">
        <v>17.8</v>
      </c>
      <c r="O689" s="60">
        <f>ROUND((E689/N689),0)</f>
        <v>97</v>
      </c>
      <c r="P689" s="59">
        <f>ROUND(O689/$O$688-100%,2)</f>
        <v>0.06</v>
      </c>
      <c r="Q689" s="65">
        <f>H689+J689</f>
        <v>-0.32000000000000006</v>
      </c>
      <c r="R689" s="65">
        <f>M689+P689</f>
        <v>0.18</v>
      </c>
      <c r="S689" s="26">
        <f>IF(Q689&gt;=$Q$11,1,2)</f>
        <v>2</v>
      </c>
      <c r="T689" s="26">
        <f>IF(R689&gt;=$R$11,10,20)</f>
        <v>10</v>
      </c>
      <c r="U689" s="23">
        <f>IF(S689+T689=21,$U$8,0)</f>
        <v>0</v>
      </c>
      <c r="V689" s="122">
        <f>IF(S689+T689=11,$V$8,0)</f>
        <v>0</v>
      </c>
      <c r="W689" s="23">
        <f>IF(S689+T689=22,$W$8,0)</f>
        <v>0</v>
      </c>
      <c r="X689" s="17" t="str">
        <f>IF(S689+T689=12,$X$8,0)</f>
        <v>ВА</v>
      </c>
      <c r="Y689" s="1"/>
    </row>
    <row r="690" spans="2:25" ht="15" customHeight="1" outlineLevel="1" x14ac:dyDescent="0.25">
      <c r="B690" s="2">
        <v>2</v>
      </c>
      <c r="C690" s="76" t="s">
        <v>772</v>
      </c>
      <c r="D690" s="5">
        <v>4446.6499999999996</v>
      </c>
      <c r="E690" s="5">
        <v>3875.55</v>
      </c>
      <c r="F690" s="13">
        <v>1839</v>
      </c>
      <c r="G690" s="10">
        <f t="shared" si="252"/>
        <v>0.87</v>
      </c>
      <c r="H690" s="59">
        <f>G690-$G$11</f>
        <v>-0.13</v>
      </c>
      <c r="I690" s="3">
        <f t="shared" ref="I690:I696" si="253">ROUND(F690/E690*182.5,0)</f>
        <v>87</v>
      </c>
      <c r="J690" s="59">
        <f t="shared" ref="J690:J696" si="254">-(ROUND(I690/$I$688-100%,2))</f>
        <v>-0.02</v>
      </c>
      <c r="K690" s="83">
        <v>26616.3</v>
      </c>
      <c r="L690" s="120">
        <f t="shared" ref="L690:L696" si="255">ROUND(K690/E690,1)</f>
        <v>6.9</v>
      </c>
      <c r="M690" s="59">
        <f t="shared" ref="M690:M696" si="256">-ROUND(L690/$L$688-100%,2)</f>
        <v>0.38</v>
      </c>
      <c r="N690" s="118">
        <v>30.7</v>
      </c>
      <c r="O690" s="60">
        <f t="shared" ref="O690:O696" si="257">ROUND((E690/N690),0)</f>
        <v>126</v>
      </c>
      <c r="P690" s="59">
        <f t="shared" ref="P690:P696" si="258">ROUND(O690/$O$688-100%,2)</f>
        <v>0.38</v>
      </c>
      <c r="Q690" s="65">
        <f t="shared" ref="Q690:Q696" si="259">H690+J690</f>
        <v>-0.15</v>
      </c>
      <c r="R690" s="65">
        <f t="shared" ref="R690:R696" si="260">M690+P690</f>
        <v>0.76</v>
      </c>
      <c r="S690" s="26">
        <f t="shared" ref="S690:S696" si="261">IF(Q690&gt;=$Q$11,1,2)</f>
        <v>2</v>
      </c>
      <c r="T690" s="26">
        <f t="shared" ref="T690:T696" si="262">IF(R690&gt;=$R$11,10,20)</f>
        <v>10</v>
      </c>
      <c r="U690" s="23">
        <f t="shared" ref="U690:U696" si="263">IF(S690+T690=21,$U$8,0)</f>
        <v>0</v>
      </c>
      <c r="V690" s="19">
        <f t="shared" ref="V690:V696" si="264">IF(S690+T690=11,$V$8,0)</f>
        <v>0</v>
      </c>
      <c r="W690" s="23">
        <f t="shared" ref="W690:W696" si="265">IF(S690+T690=22,$W$8,0)</f>
        <v>0</v>
      </c>
      <c r="X690" s="17" t="str">
        <f t="shared" ref="X690:X696" si="266">IF(S690+T690=12,$X$8,0)</f>
        <v>ВА</v>
      </c>
      <c r="Y690" s="1"/>
    </row>
    <row r="691" spans="2:25" ht="15" customHeight="1" outlineLevel="1" x14ac:dyDescent="0.25">
      <c r="B691" s="2">
        <v>3</v>
      </c>
      <c r="C691" s="76" t="s">
        <v>773</v>
      </c>
      <c r="D691" s="5">
        <v>2148.15</v>
      </c>
      <c r="E691" s="5">
        <v>1605.77</v>
      </c>
      <c r="F691" s="13">
        <v>753</v>
      </c>
      <c r="G691" s="10">
        <f t="shared" si="252"/>
        <v>0.75</v>
      </c>
      <c r="H691" s="59">
        <f t="shared" ref="H691:H696" si="267">G691-$G$11</f>
        <v>-0.25</v>
      </c>
      <c r="I691" s="3">
        <f t="shared" si="253"/>
        <v>86</v>
      </c>
      <c r="J691" s="59">
        <f t="shared" si="254"/>
        <v>-0.01</v>
      </c>
      <c r="K691" s="83">
        <v>12364.5</v>
      </c>
      <c r="L691" s="120">
        <f t="shared" si="255"/>
        <v>7.7</v>
      </c>
      <c r="M691" s="59">
        <f t="shared" si="256"/>
        <v>0.31</v>
      </c>
      <c r="N691" s="118">
        <v>12.7</v>
      </c>
      <c r="O691" s="60">
        <f t="shared" si="257"/>
        <v>126</v>
      </c>
      <c r="P691" s="59">
        <f t="shared" si="258"/>
        <v>0.38</v>
      </c>
      <c r="Q691" s="65">
        <f t="shared" si="259"/>
        <v>-0.26</v>
      </c>
      <c r="R691" s="65">
        <f t="shared" si="260"/>
        <v>0.69</v>
      </c>
      <c r="S691" s="26">
        <f t="shared" si="261"/>
        <v>2</v>
      </c>
      <c r="T691" s="26">
        <f t="shared" si="262"/>
        <v>10</v>
      </c>
      <c r="U691" s="23">
        <f t="shared" si="263"/>
        <v>0</v>
      </c>
      <c r="V691" s="19">
        <f t="shared" si="264"/>
        <v>0</v>
      </c>
      <c r="W691" s="23">
        <f t="shared" si="265"/>
        <v>0</v>
      </c>
      <c r="X691" s="17" t="str">
        <f t="shared" si="266"/>
        <v>ВА</v>
      </c>
      <c r="Y691" s="1"/>
    </row>
    <row r="692" spans="2:25" ht="15" customHeight="1" outlineLevel="1" x14ac:dyDescent="0.25">
      <c r="B692" s="2">
        <v>4</v>
      </c>
      <c r="C692" s="76" t="s">
        <v>774</v>
      </c>
      <c r="D692" s="5">
        <v>1891.9</v>
      </c>
      <c r="E692" s="5">
        <v>1524.44</v>
      </c>
      <c r="F692" s="13">
        <v>968</v>
      </c>
      <c r="G692" s="10">
        <f t="shared" si="252"/>
        <v>0.81</v>
      </c>
      <c r="H692" s="59">
        <f t="shared" si="267"/>
        <v>-0.18999999999999995</v>
      </c>
      <c r="I692" s="3">
        <f t="shared" si="253"/>
        <v>116</v>
      </c>
      <c r="J692" s="59">
        <f t="shared" si="254"/>
        <v>-0.36</v>
      </c>
      <c r="K692" s="83">
        <v>13456.1</v>
      </c>
      <c r="L692" s="120">
        <f t="shared" si="255"/>
        <v>8.8000000000000007</v>
      </c>
      <c r="M692" s="59">
        <f t="shared" si="256"/>
        <v>0.21</v>
      </c>
      <c r="N692" s="118">
        <v>8.9</v>
      </c>
      <c r="O692" s="60">
        <f t="shared" si="257"/>
        <v>171</v>
      </c>
      <c r="P692" s="59">
        <f t="shared" si="258"/>
        <v>0.87</v>
      </c>
      <c r="Q692" s="65">
        <f t="shared" si="259"/>
        <v>-0.54999999999999993</v>
      </c>
      <c r="R692" s="65">
        <f t="shared" si="260"/>
        <v>1.08</v>
      </c>
      <c r="S692" s="26">
        <f t="shared" si="261"/>
        <v>2</v>
      </c>
      <c r="T692" s="26">
        <f t="shared" si="262"/>
        <v>10</v>
      </c>
      <c r="U692" s="23">
        <f t="shared" si="263"/>
        <v>0</v>
      </c>
      <c r="V692" s="19">
        <f t="shared" si="264"/>
        <v>0</v>
      </c>
      <c r="W692" s="23">
        <f t="shared" si="265"/>
        <v>0</v>
      </c>
      <c r="X692" s="17" t="str">
        <f t="shared" si="266"/>
        <v>ВА</v>
      </c>
      <c r="Y692" s="1"/>
    </row>
    <row r="693" spans="2:25" ht="15" customHeight="1" outlineLevel="1" x14ac:dyDescent="0.25">
      <c r="B693" s="2">
        <v>5</v>
      </c>
      <c r="C693" s="76" t="s">
        <v>775</v>
      </c>
      <c r="D693" s="5">
        <v>8199.2000000000007</v>
      </c>
      <c r="E693" s="5">
        <v>6802.76</v>
      </c>
      <c r="F693" s="13">
        <v>4164</v>
      </c>
      <c r="G693" s="10">
        <f t="shared" si="252"/>
        <v>0.83</v>
      </c>
      <c r="H693" s="59">
        <f t="shared" si="267"/>
        <v>-0.17000000000000004</v>
      </c>
      <c r="I693" s="3">
        <f>ROUND(F693/E693*182.5,0)</f>
        <v>112</v>
      </c>
      <c r="J693" s="59">
        <f t="shared" si="254"/>
        <v>-0.32</v>
      </c>
      <c r="K693" s="83">
        <v>57491.9</v>
      </c>
      <c r="L693" s="120">
        <f t="shared" si="255"/>
        <v>8.5</v>
      </c>
      <c r="M693" s="59">
        <f t="shared" si="256"/>
        <v>0.23</v>
      </c>
      <c r="N693" s="118">
        <v>45.5</v>
      </c>
      <c r="O693" s="60">
        <f t="shared" si="257"/>
        <v>150</v>
      </c>
      <c r="P693" s="59">
        <f t="shared" si="258"/>
        <v>0.64</v>
      </c>
      <c r="Q693" s="65">
        <f t="shared" si="259"/>
        <v>-0.49000000000000005</v>
      </c>
      <c r="R693" s="65">
        <f t="shared" si="260"/>
        <v>0.87</v>
      </c>
      <c r="S693" s="26">
        <f t="shared" si="261"/>
        <v>2</v>
      </c>
      <c r="T693" s="26">
        <f t="shared" si="262"/>
        <v>10</v>
      </c>
      <c r="U693" s="23">
        <f t="shared" si="263"/>
        <v>0</v>
      </c>
      <c r="V693" s="19">
        <f t="shared" si="264"/>
        <v>0</v>
      </c>
      <c r="W693" s="23">
        <f t="shared" si="265"/>
        <v>0</v>
      </c>
      <c r="X693" s="17" t="str">
        <f t="shared" si="266"/>
        <v>ВА</v>
      </c>
      <c r="Y693" s="1"/>
    </row>
    <row r="694" spans="2:25" ht="15" customHeight="1" outlineLevel="1" x14ac:dyDescent="0.25">
      <c r="B694" s="2">
        <v>6</v>
      </c>
      <c r="C694" s="76" t="s">
        <v>776</v>
      </c>
      <c r="D694" s="5">
        <v>3604.71</v>
      </c>
      <c r="E694" s="5">
        <v>3874.08</v>
      </c>
      <c r="F694" s="13">
        <v>1381</v>
      </c>
      <c r="G694" s="10">
        <f t="shared" si="252"/>
        <v>1.07</v>
      </c>
      <c r="H694" s="59">
        <f t="shared" si="267"/>
        <v>7.0000000000000062E-2</v>
      </c>
      <c r="I694" s="3">
        <f t="shared" si="253"/>
        <v>65</v>
      </c>
      <c r="J694" s="59">
        <f t="shared" si="254"/>
        <v>0.24</v>
      </c>
      <c r="K694" s="83">
        <v>35588.9</v>
      </c>
      <c r="L694" s="120">
        <f t="shared" si="255"/>
        <v>9.1999999999999993</v>
      </c>
      <c r="M694" s="59">
        <f t="shared" si="256"/>
        <v>0.17</v>
      </c>
      <c r="N694" s="118">
        <v>29.4</v>
      </c>
      <c r="O694" s="60">
        <f t="shared" si="257"/>
        <v>132</v>
      </c>
      <c r="P694" s="59">
        <f t="shared" si="258"/>
        <v>0.44</v>
      </c>
      <c r="Q694" s="65">
        <f t="shared" si="259"/>
        <v>0.31000000000000005</v>
      </c>
      <c r="R694" s="65">
        <f t="shared" si="260"/>
        <v>0.61</v>
      </c>
      <c r="S694" s="26">
        <f t="shared" si="261"/>
        <v>1</v>
      </c>
      <c r="T694" s="26">
        <f t="shared" si="262"/>
        <v>10</v>
      </c>
      <c r="U694" s="23">
        <f t="shared" si="263"/>
        <v>0</v>
      </c>
      <c r="V694" s="19" t="str">
        <f t="shared" si="264"/>
        <v>АА</v>
      </c>
      <c r="W694" s="23">
        <f t="shared" si="265"/>
        <v>0</v>
      </c>
      <c r="X694" s="17">
        <f t="shared" si="266"/>
        <v>0</v>
      </c>
      <c r="Y694" s="1"/>
    </row>
    <row r="695" spans="2:25" ht="15" customHeight="1" outlineLevel="1" x14ac:dyDescent="0.25">
      <c r="B695" s="2">
        <v>7</v>
      </c>
      <c r="C695" s="76" t="s">
        <v>777</v>
      </c>
      <c r="D695" s="5">
        <v>3234.55</v>
      </c>
      <c r="E695" s="5">
        <v>2724.39</v>
      </c>
      <c r="F695" s="13">
        <v>1799</v>
      </c>
      <c r="G695" s="10">
        <f t="shared" si="252"/>
        <v>0.84</v>
      </c>
      <c r="H695" s="59">
        <f t="shared" si="267"/>
        <v>-0.16000000000000003</v>
      </c>
      <c r="I695" s="3">
        <f t="shared" si="253"/>
        <v>121</v>
      </c>
      <c r="J695" s="59">
        <f t="shared" si="254"/>
        <v>-0.42</v>
      </c>
      <c r="K695" s="83">
        <v>23594.3</v>
      </c>
      <c r="L695" s="120">
        <f t="shared" si="255"/>
        <v>8.6999999999999993</v>
      </c>
      <c r="M695" s="59">
        <f t="shared" si="256"/>
        <v>0.22</v>
      </c>
      <c r="N695" s="118">
        <v>34</v>
      </c>
      <c r="O695" s="60">
        <f t="shared" si="257"/>
        <v>80</v>
      </c>
      <c r="P695" s="59">
        <f t="shared" si="258"/>
        <v>-0.13</v>
      </c>
      <c r="Q695" s="65">
        <f t="shared" si="259"/>
        <v>-0.58000000000000007</v>
      </c>
      <c r="R695" s="65">
        <f t="shared" si="260"/>
        <v>0.09</v>
      </c>
      <c r="S695" s="26">
        <f t="shared" si="261"/>
        <v>2</v>
      </c>
      <c r="T695" s="26">
        <f t="shared" si="262"/>
        <v>10</v>
      </c>
      <c r="U695" s="23">
        <f t="shared" si="263"/>
        <v>0</v>
      </c>
      <c r="V695" s="19">
        <f t="shared" si="264"/>
        <v>0</v>
      </c>
      <c r="W695" s="23">
        <f t="shared" si="265"/>
        <v>0</v>
      </c>
      <c r="X695" s="17" t="str">
        <f t="shared" si="266"/>
        <v>ВА</v>
      </c>
      <c r="Y695" s="1"/>
    </row>
    <row r="696" spans="2:25" ht="15" customHeight="1" outlineLevel="1" x14ac:dyDescent="0.25">
      <c r="B696" s="2">
        <v>8</v>
      </c>
      <c r="C696" s="76" t="s">
        <v>778</v>
      </c>
      <c r="D696" s="5">
        <v>3707.39</v>
      </c>
      <c r="E696" s="5">
        <v>3201.96</v>
      </c>
      <c r="F696" s="13">
        <v>1690</v>
      </c>
      <c r="G696" s="10">
        <f t="shared" si="252"/>
        <v>0.86</v>
      </c>
      <c r="H696" s="59">
        <f t="shared" si="267"/>
        <v>-0.14000000000000001</v>
      </c>
      <c r="I696" s="3">
        <f t="shared" si="253"/>
        <v>96</v>
      </c>
      <c r="J696" s="59">
        <f t="shared" si="254"/>
        <v>-0.13</v>
      </c>
      <c r="K696" s="83">
        <v>26496.6</v>
      </c>
      <c r="L696" s="120">
        <f t="shared" si="255"/>
        <v>8.3000000000000007</v>
      </c>
      <c r="M696" s="59">
        <f t="shared" si="256"/>
        <v>0.25</v>
      </c>
      <c r="N696" s="118">
        <v>46</v>
      </c>
      <c r="O696" s="60">
        <f t="shared" si="257"/>
        <v>70</v>
      </c>
      <c r="P696" s="59">
        <f t="shared" si="258"/>
        <v>-0.23</v>
      </c>
      <c r="Q696" s="65">
        <f t="shared" si="259"/>
        <v>-0.27</v>
      </c>
      <c r="R696" s="65">
        <f t="shared" si="260"/>
        <v>1.999999999999999E-2</v>
      </c>
      <c r="S696" s="26">
        <f t="shared" si="261"/>
        <v>2</v>
      </c>
      <c r="T696" s="26">
        <f t="shared" si="262"/>
        <v>10</v>
      </c>
      <c r="U696" s="23">
        <f t="shared" si="263"/>
        <v>0</v>
      </c>
      <c r="V696" s="19">
        <f t="shared" si="264"/>
        <v>0</v>
      </c>
      <c r="W696" s="23">
        <f t="shared" si="265"/>
        <v>0</v>
      </c>
      <c r="X696" s="17" t="str">
        <f t="shared" si="266"/>
        <v>ВА</v>
      </c>
      <c r="Y696" s="1"/>
    </row>
    <row r="697" spans="2:25" x14ac:dyDescent="0.25">
      <c r="I697" s="14"/>
    </row>
    <row r="698" spans="2:25" x14ac:dyDescent="0.25">
      <c r="I698" s="14"/>
    </row>
    <row r="701" spans="2:25" hidden="1" outlineLevel="1" x14ac:dyDescent="0.25">
      <c r="C701" s="1" t="s">
        <v>810</v>
      </c>
      <c r="D701" s="180">
        <v>667956.00999999954</v>
      </c>
      <c r="E701" s="180">
        <v>577971.6599999998</v>
      </c>
      <c r="F701" s="180">
        <v>221070.58999999982</v>
      </c>
    </row>
    <row r="702" spans="2:25" hidden="1" outlineLevel="1" x14ac:dyDescent="0.25">
      <c r="C702" s="1" t="s">
        <v>811</v>
      </c>
      <c r="D702" s="180">
        <v>91345.97</v>
      </c>
      <c r="E702" s="180">
        <v>63548.08</v>
      </c>
      <c r="F702" s="180">
        <v>32846</v>
      </c>
    </row>
    <row r="703" spans="2:25" hidden="1" outlineLevel="1" x14ac:dyDescent="0.25">
      <c r="C703" s="1" t="s">
        <v>812</v>
      </c>
      <c r="D703" s="180">
        <v>121691.71000000002</v>
      </c>
      <c r="E703" s="180">
        <v>108484.51000000001</v>
      </c>
      <c r="F703" s="180">
        <v>55415</v>
      </c>
    </row>
    <row r="704" spans="2:25" hidden="1" outlineLevel="1" x14ac:dyDescent="0.25">
      <c r="C704" s="1" t="s">
        <v>813</v>
      </c>
      <c r="D704" s="180">
        <v>236331.38999999996</v>
      </c>
      <c r="E704" s="180">
        <v>214553.47999999998</v>
      </c>
      <c r="F704" s="180">
        <v>60056.450000000004</v>
      </c>
    </row>
    <row r="705" spans="3:6" hidden="1" outlineLevel="1" x14ac:dyDescent="0.25">
      <c r="C705" s="1" t="s">
        <v>814</v>
      </c>
      <c r="D705" s="180">
        <v>73494.81</v>
      </c>
      <c r="E705" s="180">
        <v>70005.649999999994</v>
      </c>
      <c r="F705" s="180">
        <v>17337</v>
      </c>
    </row>
    <row r="706" spans="3:6" hidden="1" outlineLevel="1" x14ac:dyDescent="0.25">
      <c r="C706" s="1" t="s">
        <v>815</v>
      </c>
      <c r="D706" s="180">
        <v>42682.299999999996</v>
      </c>
      <c r="E706" s="180">
        <v>38447.839999999997</v>
      </c>
      <c r="F706" s="180">
        <v>13152.999999999998</v>
      </c>
    </row>
    <row r="707" spans="3:6" hidden="1" outlineLevel="1" x14ac:dyDescent="0.25"/>
    <row r="708" spans="3:6" hidden="1" outlineLevel="1" x14ac:dyDescent="0.25">
      <c r="C708" s="1" t="s">
        <v>810</v>
      </c>
      <c r="D708" s="179">
        <f>D37</f>
        <v>314484.21999999974</v>
      </c>
      <c r="E708" s="179">
        <f>E37</f>
        <v>270534.03000000038</v>
      </c>
      <c r="F708" s="179">
        <f>F37</f>
        <v>234386.06</v>
      </c>
    </row>
    <row r="709" spans="3:6" hidden="1" outlineLevel="1" x14ac:dyDescent="0.25">
      <c r="C709" s="1" t="s">
        <v>811</v>
      </c>
      <c r="D709" s="179">
        <f>D624</f>
        <v>28888.820000000014</v>
      </c>
      <c r="E709" s="179">
        <f>E624</f>
        <v>24771.500000000004</v>
      </c>
      <c r="F709" s="179">
        <f>F624</f>
        <v>28762</v>
      </c>
    </row>
    <row r="710" spans="3:6" hidden="1" outlineLevel="1" x14ac:dyDescent="0.25">
      <c r="C710" s="1" t="s">
        <v>812</v>
      </c>
      <c r="D710" s="179">
        <f>D660</f>
        <v>83927.4</v>
      </c>
      <c r="E710" s="179">
        <f t="shared" ref="E710:F710" si="268">E660</f>
        <v>72799.329999999987</v>
      </c>
      <c r="F710" s="179">
        <f t="shared" si="268"/>
        <v>54742</v>
      </c>
    </row>
    <row r="711" spans="3:6" hidden="1" outlineLevel="1" x14ac:dyDescent="0.25">
      <c r="C711" s="1" t="s">
        <v>813</v>
      </c>
      <c r="D711" s="179">
        <f>D10</f>
        <v>102991.87999999999</v>
      </c>
      <c r="E711" s="179">
        <f>E10</f>
        <v>94001.650000000009</v>
      </c>
      <c r="F711" s="179">
        <f>F10</f>
        <v>56623.240000000005</v>
      </c>
    </row>
    <row r="712" spans="3:6" hidden="1" outlineLevel="1" x14ac:dyDescent="0.25">
      <c r="C712" s="1" t="s">
        <v>814</v>
      </c>
      <c r="D712" s="179">
        <f>D687</f>
        <v>29280.98</v>
      </c>
      <c r="E712" s="179">
        <f t="shared" ref="E712:F712" si="269">E687</f>
        <v>25336.400000000001</v>
      </c>
      <c r="F712" s="179">
        <f t="shared" si="269"/>
        <v>13527</v>
      </c>
    </row>
    <row r="713" spans="3:6" hidden="1" outlineLevel="1" x14ac:dyDescent="0.25">
      <c r="C713" s="1" t="s">
        <v>815</v>
      </c>
      <c r="D713" s="179">
        <f>D651</f>
        <v>15389.75</v>
      </c>
      <c r="E713" s="179">
        <f t="shared" ref="E713:F713" si="270">E651</f>
        <v>13551.640000000001</v>
      </c>
      <c r="F713" s="179">
        <f t="shared" si="270"/>
        <v>10113</v>
      </c>
    </row>
    <row r="714" spans="3:6" hidden="1" outlineLevel="1" x14ac:dyDescent="0.25"/>
    <row r="715" spans="3:6" hidden="1" outlineLevel="1" x14ac:dyDescent="0.25">
      <c r="C715" s="1" t="s">
        <v>810</v>
      </c>
      <c r="D715" s="180">
        <f>D701-D708</f>
        <v>353471.7899999998</v>
      </c>
      <c r="E715" s="180">
        <f t="shared" ref="E715:F715" si="271">E701-E708</f>
        <v>307437.62999999942</v>
      </c>
      <c r="F715" s="180">
        <f t="shared" si="271"/>
        <v>-13315.470000000176</v>
      </c>
    </row>
    <row r="716" spans="3:6" hidden="1" outlineLevel="1" x14ac:dyDescent="0.25">
      <c r="C716" s="1" t="s">
        <v>811</v>
      </c>
      <c r="D716" s="180">
        <f t="shared" ref="D716:F716" si="272">D702-D709</f>
        <v>62457.149999999987</v>
      </c>
      <c r="E716" s="180">
        <f t="shared" si="272"/>
        <v>38776.58</v>
      </c>
      <c r="F716" s="180">
        <f t="shared" si="272"/>
        <v>4084</v>
      </c>
    </row>
    <row r="717" spans="3:6" hidden="1" outlineLevel="1" x14ac:dyDescent="0.25">
      <c r="C717" s="1" t="s">
        <v>812</v>
      </c>
      <c r="D717" s="180">
        <f t="shared" ref="D717:F717" si="273">D703-D710</f>
        <v>37764.310000000027</v>
      </c>
      <c r="E717" s="180">
        <f t="shared" si="273"/>
        <v>35685.180000000022</v>
      </c>
      <c r="F717" s="180">
        <f t="shared" si="273"/>
        <v>673</v>
      </c>
    </row>
    <row r="718" spans="3:6" hidden="1" outlineLevel="1" x14ac:dyDescent="0.25">
      <c r="C718" s="1" t="s">
        <v>813</v>
      </c>
      <c r="D718" s="180">
        <f t="shared" ref="D718:F718" si="274">D704-D711</f>
        <v>133339.50999999995</v>
      </c>
      <c r="E718" s="180">
        <f t="shared" si="274"/>
        <v>120551.82999999997</v>
      </c>
      <c r="F718" s="180">
        <f t="shared" si="274"/>
        <v>3433.2099999999991</v>
      </c>
    </row>
    <row r="719" spans="3:6" hidden="1" outlineLevel="1" x14ac:dyDescent="0.25">
      <c r="C719" s="1" t="s">
        <v>814</v>
      </c>
      <c r="D719" s="180">
        <f t="shared" ref="D719:F719" si="275">D705-D712</f>
        <v>44213.83</v>
      </c>
      <c r="E719" s="180">
        <f t="shared" si="275"/>
        <v>44669.249999999993</v>
      </c>
      <c r="F719" s="180">
        <f t="shared" si="275"/>
        <v>3810</v>
      </c>
    </row>
    <row r="720" spans="3:6" hidden="1" outlineLevel="1" x14ac:dyDescent="0.25">
      <c r="C720" s="1" t="s">
        <v>815</v>
      </c>
      <c r="D720" s="180">
        <f t="shared" ref="D720:F720" si="276">D706-D713</f>
        <v>27292.549999999996</v>
      </c>
      <c r="E720" s="180">
        <f t="shared" si="276"/>
        <v>24896.199999999997</v>
      </c>
      <c r="F720" s="180">
        <f t="shared" si="276"/>
        <v>3039.9999999999982</v>
      </c>
    </row>
    <row r="721" collapsed="1" x14ac:dyDescent="0.25"/>
  </sheetData>
  <mergeCells count="8">
    <mergeCell ref="B7:B9"/>
    <mergeCell ref="C7:C9"/>
    <mergeCell ref="U7:X7"/>
    <mergeCell ref="D9:X9"/>
    <mergeCell ref="G5:G6"/>
    <mergeCell ref="I5:I6"/>
    <mergeCell ref="L5:L6"/>
    <mergeCell ref="O5:O6"/>
  </mergeCells>
  <conditionalFormatting sqref="S689:T696 S653:T659 S39:T55 S159:T360 S57:T106 S108:T146 S148:T157 S362:T413 S12:T36 S415:T623">
    <cfRule type="colorScale" priority="110">
      <colorScale>
        <cfvo type="num" val="1"/>
        <cfvo type="num" val="2"/>
        <color theme="8"/>
        <color theme="7" tint="0.39997558519241921"/>
      </colorScale>
    </cfRule>
    <cfRule type="colorScale" priority="111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689:T696 T653:T659 T39:T55 T159:T360 T57:T106 T108:T146 T148:T157 T362:T413 T12:T36 T415:T623">
    <cfRule type="colorScale" priority="109">
      <colorScale>
        <cfvo type="num" val="10"/>
        <cfvo type="num" val="20"/>
        <color theme="8"/>
        <color theme="7" tint="0.39997558519241921"/>
      </colorScale>
    </cfRule>
  </conditionalFormatting>
  <conditionalFormatting sqref="X12:X36 V12:V36">
    <cfRule type="colorScale" priority="117">
      <colorScale>
        <cfvo type="formula" val="#REF!"/>
        <cfvo type="max"/>
        <color rgb="FF63BE7B"/>
        <color rgb="FFFCFCFF"/>
      </colorScale>
    </cfRule>
    <cfRule type="colorScale" priority="118">
      <colorScale>
        <cfvo type="min"/>
        <cfvo type="max"/>
        <color theme="0" tint="-0.499984740745262"/>
        <color rgb="FFFFEF9C"/>
      </colorScale>
    </cfRule>
    <cfRule type="colorScale" priority="119">
      <colorScale>
        <cfvo type="min"/>
        <cfvo type="max"/>
        <color theme="0" tint="-0.34998626667073579"/>
        <color rgb="FFFFEF9C"/>
      </colorScale>
    </cfRule>
    <cfRule type="colorScale" priority="120">
      <colorScale>
        <cfvo type="formula" val="$S$6"/>
        <cfvo type="formula" val="$T$6"/>
        <color rgb="FFFFEF9C"/>
        <color rgb="FF63BE7B"/>
      </colorScale>
    </cfRule>
    <cfRule type="colorScale" priority="121">
      <colorScale>
        <cfvo type="formula" val="$S$6"/>
        <cfvo type="max"/>
        <color rgb="FF00B050"/>
        <color rgb="FFFFEF9C"/>
      </colorScale>
    </cfRule>
    <cfRule type="colorScale" priority="122">
      <colorScale>
        <cfvo type="min"/>
        <cfvo type="max"/>
        <color rgb="FF63BE7B"/>
        <color rgb="FFFFEF9C"/>
      </colorScale>
    </cfRule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26:T650">
    <cfRule type="colorScale" priority="94">
      <colorScale>
        <cfvo type="num" val="10"/>
        <cfvo type="num" val="20"/>
        <color theme="8"/>
        <color theme="7" tint="0.39997558519241921"/>
      </colorScale>
    </cfRule>
  </conditionalFormatting>
  <conditionalFormatting sqref="S626:T650">
    <cfRule type="colorScale" priority="95">
      <colorScale>
        <cfvo type="num" val="1"/>
        <cfvo type="num" val="2"/>
        <color theme="8"/>
        <color theme="7" tint="0.39997558519241921"/>
      </colorScale>
    </cfRule>
    <cfRule type="colorScale" priority="96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X626:X650 V626:V650">
    <cfRule type="colorScale" priority="102">
      <colorScale>
        <cfvo type="formula" val="#REF!"/>
        <cfvo type="max"/>
        <color rgb="FF63BE7B"/>
        <color rgb="FFFCFCFF"/>
      </colorScale>
    </cfRule>
    <cfRule type="colorScale" priority="103">
      <colorScale>
        <cfvo type="min"/>
        <cfvo type="max"/>
        <color theme="0" tint="-0.499984740745262"/>
        <color rgb="FFFFEF9C"/>
      </colorScale>
    </cfRule>
    <cfRule type="colorScale" priority="104">
      <colorScale>
        <cfvo type="min"/>
        <cfvo type="max"/>
        <color theme="0" tint="-0.34998626667073579"/>
        <color rgb="FFFFEF9C"/>
      </colorScale>
    </cfRule>
    <cfRule type="colorScale" priority="105">
      <colorScale>
        <cfvo type="formula" val="$S$6"/>
        <cfvo type="formula" val="$T$6"/>
        <color rgb="FFFFEF9C"/>
        <color rgb="FF63BE7B"/>
      </colorScale>
    </cfRule>
    <cfRule type="colorScale" priority="106">
      <colorScale>
        <cfvo type="formula" val="$S$6"/>
        <cfvo type="max"/>
        <color rgb="FF00B050"/>
        <color rgb="FFFFEF9C"/>
      </colorScale>
    </cfRule>
    <cfRule type="colorScale" priority="107">
      <colorScale>
        <cfvo type="min"/>
        <cfvo type="max"/>
        <color rgb="FF63BE7B"/>
        <color rgb="FFFFEF9C"/>
      </colorScale>
    </cfRule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62:T686">
    <cfRule type="colorScale" priority="79">
      <colorScale>
        <cfvo type="num" val="10"/>
        <cfvo type="num" val="20"/>
        <color theme="8"/>
        <color theme="7" tint="0.39997558519241921"/>
      </colorScale>
    </cfRule>
  </conditionalFormatting>
  <conditionalFormatting sqref="S662:T686">
    <cfRule type="colorScale" priority="80">
      <colorScale>
        <cfvo type="num" val="1"/>
        <cfvo type="num" val="2"/>
        <color theme="8"/>
        <color theme="7" tint="0.39997558519241921"/>
      </colorScale>
    </cfRule>
    <cfRule type="colorScale" priority="81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X662:X686 V662:V686">
    <cfRule type="colorScale" priority="87">
      <colorScale>
        <cfvo type="formula" val="#REF!"/>
        <cfvo type="max"/>
        <color rgb="FF63BE7B"/>
        <color rgb="FFFCFCFF"/>
      </colorScale>
    </cfRule>
    <cfRule type="colorScale" priority="88">
      <colorScale>
        <cfvo type="min"/>
        <cfvo type="max"/>
        <color theme="0" tint="-0.499984740745262"/>
        <color rgb="FFFFEF9C"/>
      </colorScale>
    </cfRule>
    <cfRule type="colorScale" priority="89">
      <colorScale>
        <cfvo type="min"/>
        <cfvo type="max"/>
        <color theme="0" tint="-0.34998626667073579"/>
        <color rgb="FFFFEF9C"/>
      </colorScale>
    </cfRule>
    <cfRule type="colorScale" priority="90">
      <colorScale>
        <cfvo type="formula" val="$S$6"/>
        <cfvo type="formula" val="$T$6"/>
        <color rgb="FFFFEF9C"/>
        <color rgb="FF63BE7B"/>
      </colorScale>
    </cfRule>
    <cfRule type="colorScale" priority="91">
      <colorScale>
        <cfvo type="formula" val="$S$6"/>
        <cfvo type="max"/>
        <color rgb="FF00B050"/>
        <color rgb="FFFFEF9C"/>
      </colorScale>
    </cfRule>
    <cfRule type="colorScale" priority="92">
      <colorScale>
        <cfvo type="min"/>
        <cfvo type="max"/>
        <color rgb="FF63BE7B"/>
        <color rgb="FFFFEF9C"/>
      </colorScale>
    </cfRule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89:X696 V689:V696">
    <cfRule type="colorScale" priority="131">
      <colorScale>
        <cfvo type="formula" val="#REF!"/>
        <cfvo type="max"/>
        <color rgb="FF63BE7B"/>
        <color rgb="FFFCFCFF"/>
      </colorScale>
    </cfRule>
    <cfRule type="colorScale" priority="132">
      <colorScale>
        <cfvo type="min"/>
        <cfvo type="max"/>
        <color theme="0" tint="-0.499984740745262"/>
        <color rgb="FFFFEF9C"/>
      </colorScale>
    </cfRule>
    <cfRule type="colorScale" priority="133">
      <colorScale>
        <cfvo type="min"/>
        <cfvo type="max"/>
        <color theme="0" tint="-0.34998626667073579"/>
        <color rgb="FFFFEF9C"/>
      </colorScale>
    </cfRule>
    <cfRule type="colorScale" priority="134">
      <colorScale>
        <cfvo type="formula" val="$S$6"/>
        <cfvo type="formula" val="$T$6"/>
        <color rgb="FFFFEF9C"/>
        <color rgb="FF63BE7B"/>
      </colorScale>
    </cfRule>
    <cfRule type="colorScale" priority="135">
      <colorScale>
        <cfvo type="formula" val="$S$6"/>
        <cfvo type="max"/>
        <color rgb="FF00B050"/>
        <color rgb="FFFFEF9C"/>
      </colorScale>
    </cfRule>
    <cfRule type="colorScale" priority="136">
      <colorScale>
        <cfvo type="min"/>
        <cfvo type="max"/>
        <color rgb="FF63BE7B"/>
        <color rgb="FFFFEF9C"/>
      </colorScale>
    </cfRule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53:X659 V653:V659">
    <cfRule type="colorScale" priority="138">
      <colorScale>
        <cfvo type="formula" val="#REF!"/>
        <cfvo type="max"/>
        <color rgb="FF63BE7B"/>
        <color rgb="FFFCFCFF"/>
      </colorScale>
    </cfRule>
    <cfRule type="colorScale" priority="139">
      <colorScale>
        <cfvo type="min"/>
        <cfvo type="max"/>
        <color theme="0" tint="-0.499984740745262"/>
        <color rgb="FFFFEF9C"/>
      </colorScale>
    </cfRule>
    <cfRule type="colorScale" priority="140">
      <colorScale>
        <cfvo type="min"/>
        <cfvo type="max"/>
        <color theme="0" tint="-0.34998626667073579"/>
        <color rgb="FFFFEF9C"/>
      </colorScale>
    </cfRule>
    <cfRule type="colorScale" priority="141">
      <colorScale>
        <cfvo type="formula" val="$S$6"/>
        <cfvo type="formula" val="$T$6"/>
        <color rgb="FFFFEF9C"/>
        <color rgb="FF63BE7B"/>
      </colorScale>
    </cfRule>
    <cfRule type="colorScale" priority="142">
      <colorScale>
        <cfvo type="formula" val="$S$6"/>
        <cfvo type="max"/>
        <color rgb="FF00B050"/>
        <color rgb="FFFFEF9C"/>
      </colorScale>
    </cfRule>
    <cfRule type="colorScale" priority="143">
      <colorScale>
        <cfvo type="min"/>
        <cfvo type="max"/>
        <color rgb="FF63BE7B"/>
        <color rgb="FFFFEF9C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58:T158">
    <cfRule type="colorScale" priority="77">
      <colorScale>
        <cfvo type="num" val="1"/>
        <cfvo type="num" val="2"/>
        <color theme="8"/>
        <color theme="7" tint="0.39997558519241921"/>
      </colorScale>
    </cfRule>
    <cfRule type="colorScale" priority="78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58">
    <cfRule type="colorScale" priority="76">
      <colorScale>
        <cfvo type="num" val="10"/>
        <cfvo type="num" val="20"/>
        <color theme="8"/>
        <color theme="7" tint="0.39997558519241921"/>
      </colorScale>
    </cfRule>
  </conditionalFormatting>
  <conditionalFormatting sqref="S56:T56">
    <cfRule type="colorScale" priority="62">
      <colorScale>
        <cfvo type="num" val="1"/>
        <cfvo type="num" val="2"/>
        <color theme="8"/>
        <color theme="7" tint="0.39997558519241921"/>
      </colorScale>
    </cfRule>
    <cfRule type="colorScale" priority="63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56">
    <cfRule type="colorScale" priority="61">
      <colorScale>
        <cfvo type="num" val="10"/>
        <cfvo type="num" val="20"/>
        <color theme="8"/>
        <color theme="7" tint="0.39997558519241921"/>
      </colorScale>
    </cfRule>
  </conditionalFormatting>
  <conditionalFormatting sqref="V56 X56">
    <cfRule type="colorScale" priority="69">
      <colorScale>
        <cfvo type="formula" val="#REF!"/>
        <cfvo type="max"/>
        <color rgb="FF63BE7B"/>
        <color rgb="FFFCFCFF"/>
      </colorScale>
    </cfRule>
    <cfRule type="colorScale" priority="70">
      <colorScale>
        <cfvo type="min"/>
        <cfvo type="max"/>
        <color theme="0" tint="-0.499984740745262"/>
        <color rgb="FFFFEF9C"/>
      </colorScale>
    </cfRule>
    <cfRule type="colorScale" priority="71">
      <colorScale>
        <cfvo type="min"/>
        <cfvo type="max"/>
        <color theme="0" tint="-0.34998626667073579"/>
        <color rgb="FFFFEF9C"/>
      </colorScale>
    </cfRule>
    <cfRule type="colorScale" priority="72">
      <colorScale>
        <cfvo type="formula" val="$S$6"/>
        <cfvo type="formula" val="$T$6"/>
        <color rgb="FFFFEF9C"/>
        <color rgb="FF63BE7B"/>
      </colorScale>
    </cfRule>
    <cfRule type="colorScale" priority="73">
      <colorScale>
        <cfvo type="formula" val="$S$6"/>
        <cfvo type="max"/>
        <color rgb="FF00B050"/>
        <color rgb="FFFFEF9C"/>
      </colorScale>
    </cfRule>
    <cfRule type="colorScale" priority="74">
      <colorScale>
        <cfvo type="min"/>
        <cfvo type="max"/>
        <color rgb="FF63BE7B"/>
        <color rgb="FFFFEF9C"/>
      </colorScale>
    </cfRule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07:T107">
    <cfRule type="colorScale" priority="47">
      <colorScale>
        <cfvo type="num" val="1"/>
        <cfvo type="num" val="2"/>
        <color theme="8"/>
        <color theme="7" tint="0.39997558519241921"/>
      </colorScale>
    </cfRule>
    <cfRule type="colorScale" priority="48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07">
    <cfRule type="colorScale" priority="46">
      <colorScale>
        <cfvo type="num" val="10"/>
        <cfvo type="num" val="20"/>
        <color theme="8"/>
        <color theme="7" tint="0.39997558519241921"/>
      </colorScale>
    </cfRule>
  </conditionalFormatting>
  <conditionalFormatting sqref="X107 V107">
    <cfRule type="colorScale" priority="54">
      <colorScale>
        <cfvo type="formula" val="#REF!"/>
        <cfvo type="max"/>
        <color rgb="FF63BE7B"/>
        <color rgb="FFFCFCFF"/>
      </colorScale>
    </cfRule>
    <cfRule type="colorScale" priority="55">
      <colorScale>
        <cfvo type="min"/>
        <cfvo type="max"/>
        <color theme="0" tint="-0.499984740745262"/>
        <color rgb="FFFFEF9C"/>
      </colorScale>
    </cfRule>
    <cfRule type="colorScale" priority="56">
      <colorScale>
        <cfvo type="min"/>
        <cfvo type="max"/>
        <color theme="0" tint="-0.34998626667073579"/>
        <color rgb="FFFFEF9C"/>
      </colorScale>
    </cfRule>
    <cfRule type="colorScale" priority="57">
      <colorScale>
        <cfvo type="formula" val="$S$6"/>
        <cfvo type="formula" val="$T$6"/>
        <color rgb="FFFFEF9C"/>
        <color rgb="FF63BE7B"/>
      </colorScale>
    </cfRule>
    <cfRule type="colorScale" priority="58">
      <colorScale>
        <cfvo type="formula" val="$S$6"/>
        <cfvo type="max"/>
        <color rgb="FF00B050"/>
        <color rgb="FFFFEF9C"/>
      </colorScale>
    </cfRule>
    <cfRule type="colorScale" priority="59">
      <colorScale>
        <cfvo type="min"/>
        <cfvo type="max"/>
        <color rgb="FF63BE7B"/>
        <color rgb="FFFFEF9C"/>
      </colorScale>
    </cfRule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47:T147">
    <cfRule type="colorScale" priority="32">
      <colorScale>
        <cfvo type="num" val="1"/>
        <cfvo type="num" val="2"/>
        <color theme="8"/>
        <color theme="7" tint="0.39997558519241921"/>
      </colorScale>
    </cfRule>
    <cfRule type="colorScale" priority="33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47">
    <cfRule type="colorScale" priority="31">
      <colorScale>
        <cfvo type="num" val="10"/>
        <cfvo type="num" val="20"/>
        <color theme="8"/>
        <color theme="7" tint="0.39997558519241921"/>
      </colorScale>
    </cfRule>
  </conditionalFormatting>
  <conditionalFormatting sqref="V147 X147">
    <cfRule type="colorScale" priority="39">
      <colorScale>
        <cfvo type="formula" val="#REF!"/>
        <cfvo type="max"/>
        <color rgb="FF63BE7B"/>
        <color rgb="FFFCFCFF"/>
      </colorScale>
    </cfRule>
    <cfRule type="colorScale" priority="40">
      <colorScale>
        <cfvo type="min"/>
        <cfvo type="max"/>
        <color theme="0" tint="-0.499984740745262"/>
        <color rgb="FFFFEF9C"/>
      </colorScale>
    </cfRule>
    <cfRule type="colorScale" priority="41">
      <colorScale>
        <cfvo type="min"/>
        <cfvo type="max"/>
        <color theme="0" tint="-0.34998626667073579"/>
        <color rgb="FFFFEF9C"/>
      </colorScale>
    </cfRule>
    <cfRule type="colorScale" priority="42">
      <colorScale>
        <cfvo type="formula" val="$S$6"/>
        <cfvo type="formula" val="$T$6"/>
        <color rgb="FFFFEF9C"/>
        <color rgb="FF63BE7B"/>
      </colorScale>
    </cfRule>
    <cfRule type="colorScale" priority="43">
      <colorScale>
        <cfvo type="formula" val="$S$6"/>
        <cfvo type="max"/>
        <color rgb="FF00B050"/>
        <color rgb="FFFFEF9C"/>
      </colorScale>
    </cfRule>
    <cfRule type="colorScale" priority="44">
      <colorScale>
        <cfvo type="min"/>
        <cfvo type="max"/>
        <color rgb="FF63BE7B"/>
        <color rgb="FFFFEF9C"/>
      </colorScale>
    </cfRule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61:T361">
    <cfRule type="colorScale" priority="17">
      <colorScale>
        <cfvo type="num" val="1"/>
        <cfvo type="num" val="2"/>
        <color theme="8"/>
        <color theme="7" tint="0.39997558519241921"/>
      </colorScale>
    </cfRule>
    <cfRule type="colorScale" priority="18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361">
    <cfRule type="colorScale" priority="16">
      <colorScale>
        <cfvo type="num" val="10"/>
        <cfvo type="num" val="20"/>
        <color theme="8"/>
        <color theme="7" tint="0.39997558519241921"/>
      </colorScale>
    </cfRule>
  </conditionalFormatting>
  <conditionalFormatting sqref="V361 X361">
    <cfRule type="colorScale" priority="24">
      <colorScale>
        <cfvo type="formula" val="#REF!"/>
        <cfvo type="max"/>
        <color rgb="FF63BE7B"/>
        <color rgb="FFFCFCFF"/>
      </colorScale>
    </cfRule>
    <cfRule type="colorScale" priority="25">
      <colorScale>
        <cfvo type="min"/>
        <cfvo type="max"/>
        <color theme="0" tint="-0.499984740745262"/>
        <color rgb="FFFFEF9C"/>
      </colorScale>
    </cfRule>
    <cfRule type="colorScale" priority="26">
      <colorScale>
        <cfvo type="min"/>
        <cfvo type="max"/>
        <color theme="0" tint="-0.34998626667073579"/>
        <color rgb="FFFFEF9C"/>
      </colorScale>
    </cfRule>
    <cfRule type="colorScale" priority="27">
      <colorScale>
        <cfvo type="formula" val="$S$6"/>
        <cfvo type="formula" val="$T$6"/>
        <color rgb="FFFFEF9C"/>
        <color rgb="FF63BE7B"/>
      </colorScale>
    </cfRule>
    <cfRule type="colorScale" priority="28">
      <colorScale>
        <cfvo type="formula" val="$S$6"/>
        <cfvo type="max"/>
        <color rgb="FF00B050"/>
        <color rgb="FFFFEF9C"/>
      </colorScale>
    </cfRule>
    <cfRule type="colorScale" priority="29">
      <colorScale>
        <cfvo type="min"/>
        <cfvo type="max"/>
        <color rgb="FF63BE7B"/>
        <color rgb="FFFFEF9C"/>
      </colorScale>
    </cfRule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14:T414">
    <cfRule type="colorScale" priority="2">
      <colorScale>
        <cfvo type="num" val="1"/>
        <cfvo type="num" val="2"/>
        <color theme="8"/>
        <color theme="7" tint="0.39997558519241921"/>
      </colorScale>
    </cfRule>
    <cfRule type="colorScale" priority="3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414">
    <cfRule type="colorScale" priority="1">
      <colorScale>
        <cfvo type="num" val="10"/>
        <cfvo type="num" val="20"/>
        <color theme="8"/>
        <color theme="7" tint="0.39997558519241921"/>
      </colorScale>
    </cfRule>
  </conditionalFormatting>
  <conditionalFormatting sqref="X414 V414">
    <cfRule type="colorScale" priority="9">
      <colorScale>
        <cfvo type="formula" val="#REF!"/>
        <cfvo type="max"/>
        <color rgb="FF63BE7B"/>
        <color rgb="FFFCFCFF"/>
      </colorScale>
    </cfRule>
    <cfRule type="colorScale" priority="10">
      <colorScale>
        <cfvo type="min"/>
        <cfvo type="max"/>
        <color theme="0" tint="-0.499984740745262"/>
        <color rgb="FFFFEF9C"/>
      </colorScale>
    </cfRule>
    <cfRule type="colorScale" priority="11">
      <colorScale>
        <cfvo type="min"/>
        <cfvo type="max"/>
        <color theme="0" tint="-0.34998626667073579"/>
        <color rgb="FFFFEF9C"/>
      </colorScale>
    </cfRule>
    <cfRule type="colorScale" priority="12">
      <colorScale>
        <cfvo type="formula" val="$S$6"/>
        <cfvo type="formula" val="$T$6"/>
        <color rgb="FFFFEF9C"/>
        <color rgb="FF63BE7B"/>
      </colorScale>
    </cfRule>
    <cfRule type="colorScale" priority="13">
      <colorScale>
        <cfvo type="formula" val="$S$6"/>
        <cfvo type="max"/>
        <color rgb="FF00B050"/>
        <color rgb="FFFFEF9C"/>
      </colorScale>
    </cfRule>
    <cfRule type="colorScale" priority="14">
      <colorScale>
        <cfvo type="min"/>
        <cfvo type="max"/>
        <color rgb="FF63BE7B"/>
        <color rgb="FFFFEF9C"/>
      </colorScale>
    </cfRule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9:V55 X39:X55 X57:X106 V57:V106 V108:V146 X108:X146 X148:X360 V148:V360 V362:V413 X362:X413 V415:V623 X415:X623">
    <cfRule type="colorScale" priority="3963">
      <colorScale>
        <cfvo type="formula" val="#REF!"/>
        <cfvo type="max"/>
        <color rgb="FF63BE7B"/>
        <color rgb="FFFCFCFF"/>
      </colorScale>
    </cfRule>
    <cfRule type="colorScale" priority="3964">
      <colorScale>
        <cfvo type="min"/>
        <cfvo type="max"/>
        <color theme="0" tint="-0.499984740745262"/>
        <color rgb="FFFFEF9C"/>
      </colorScale>
    </cfRule>
    <cfRule type="colorScale" priority="3965">
      <colorScale>
        <cfvo type="min"/>
        <cfvo type="max"/>
        <color theme="0" tint="-0.34998626667073579"/>
        <color rgb="FFFFEF9C"/>
      </colorScale>
    </cfRule>
    <cfRule type="colorScale" priority="3966">
      <colorScale>
        <cfvo type="formula" val="$S$6"/>
        <cfvo type="formula" val="$T$6"/>
        <color rgb="FFFFEF9C"/>
        <color rgb="FF63BE7B"/>
      </colorScale>
    </cfRule>
    <cfRule type="colorScale" priority="3967">
      <colorScale>
        <cfvo type="formula" val="$S$6"/>
        <cfvo type="max"/>
        <color rgb="FF00B050"/>
        <color rgb="FFFFEF9C"/>
      </colorScale>
    </cfRule>
    <cfRule type="colorScale" priority="3968">
      <colorScale>
        <cfvo type="min"/>
        <cfvo type="max"/>
        <color rgb="FF63BE7B"/>
        <color rgb="FFFFEF9C"/>
      </colorScale>
    </cfRule>
    <cfRule type="colorScale" priority="39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38" fitToHeight="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6" operator="containsText" id="{12F55963-E966-401A-A88A-2524716BA446}">
            <xm:f>NOT(ISERROR(SEARCH($V$8,V12)))</xm:f>
            <xm:f>$V$8</xm:f>
            <x14:dxf>
              <fill>
                <patternFill>
                  <bgColor rgb="FF00B050"/>
                </patternFill>
              </fill>
            </x14:dxf>
          </x14:cfRule>
          <xm:sqref>V689:V696 V653:V659 V39:V55 V57:V106 V108:V146 V148:V360 V362:V413 V12:V36 V415:V623</xm:sqref>
        </x14:conditionalFormatting>
        <x14:conditionalFormatting xmlns:xm="http://schemas.microsoft.com/office/excel/2006/main">
          <x14:cfRule type="containsText" priority="115" operator="containsText" id="{3B543061-B773-42AF-8BF6-80DD8FB8F92C}">
            <xm:f>NOT(ISERROR(SEARCH($X$8,X12)))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X689:X696 X653:X659 X39:X55 X57:X106 X108:X146 X148:X360 X362:X413 X12:X36 X415:X623</xm:sqref>
        </x14:conditionalFormatting>
        <x14:conditionalFormatting xmlns:xm="http://schemas.microsoft.com/office/excel/2006/main">
          <x14:cfRule type="containsText" priority="114" operator="containsText" id="{E3BBD64B-D21A-4762-A1B9-7A39BD429DC8}">
            <xm:f>NOT(ISERROR(SEARCH($W$8,W12)))</xm:f>
            <xm:f>$W$8</xm:f>
            <x14:dxf>
              <fill>
                <patternFill>
                  <bgColor rgb="FFFF0000"/>
                </patternFill>
              </fill>
            </x14:dxf>
          </x14:cfRule>
          <xm:sqref>W689:W696 W653:W659 W39:W55 W57:W106 W108:W146 W148:W360 W362:W413 W12:W36 W415:W623</xm:sqref>
        </x14:conditionalFormatting>
        <x14:conditionalFormatting xmlns:xm="http://schemas.microsoft.com/office/excel/2006/main">
          <x14:cfRule type="containsText" priority="112" operator="containsText" id="{216937A5-F9F7-46E1-9F65-B86AB6DCDD46}">
            <xm:f>NOT(ISERROR(SEARCH($U$8,U12)))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13" operator="containsText" id="{5BFC8FDC-0347-4D6E-9435-CB064967F638}">
            <xm:f>NOT(ISERROR(SEARCH($W$8,U12)))</xm:f>
            <xm:f>$W$8</xm:f>
            <x14:dxf>
              <fill>
                <patternFill>
                  <bgColor rgb="FFFF0000"/>
                </patternFill>
              </fill>
            </x14:dxf>
          </x14:cfRule>
          <xm:sqref>U689:U696 U653:U659 U39:U55 U57:U106 U108:U146 U148:U360 U362:U413 U12:U36 U415:U623</xm:sqref>
        </x14:conditionalFormatting>
        <x14:conditionalFormatting xmlns:xm="http://schemas.microsoft.com/office/excel/2006/main">
          <x14:cfRule type="containsText" priority="101" operator="containsText" id="{5068E40C-4138-4BB2-AFA7-754DF6B9A718}">
            <xm:f>NOT(ISERROR(SEARCH($V$8,V626)))</xm:f>
            <xm:f>$V$8</xm:f>
            <x14:dxf>
              <fill>
                <patternFill>
                  <bgColor rgb="FF00B050"/>
                </patternFill>
              </fill>
            </x14:dxf>
          </x14:cfRule>
          <xm:sqref>V626:V650</xm:sqref>
        </x14:conditionalFormatting>
        <x14:conditionalFormatting xmlns:xm="http://schemas.microsoft.com/office/excel/2006/main">
          <x14:cfRule type="containsText" priority="100" operator="containsText" id="{20617468-1911-4F31-A8FF-8CF5A84715C9}">
            <xm:f>NOT(ISERROR(SEARCH($X$8,X626)))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X626:X650</xm:sqref>
        </x14:conditionalFormatting>
        <x14:conditionalFormatting xmlns:xm="http://schemas.microsoft.com/office/excel/2006/main">
          <x14:cfRule type="containsText" priority="99" operator="containsText" id="{CE60EFBF-4143-4A09-9AEC-7533C3D747CA}">
            <xm:f>NOT(ISERROR(SEARCH($W$8,W626)))</xm:f>
            <xm:f>$W$8</xm:f>
            <x14:dxf>
              <fill>
                <patternFill>
                  <bgColor rgb="FFFF0000"/>
                </patternFill>
              </fill>
            </x14:dxf>
          </x14:cfRule>
          <xm:sqref>W626:W650</xm:sqref>
        </x14:conditionalFormatting>
        <x14:conditionalFormatting xmlns:xm="http://schemas.microsoft.com/office/excel/2006/main">
          <x14:cfRule type="containsText" priority="97" operator="containsText" id="{0E43CBE9-EFD9-4BA2-9B6F-EB3277D8A7F2}">
            <xm:f>NOT(ISERROR(SEARCH($U$8,U626)))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98" operator="containsText" id="{621AF399-6DFB-41E0-8C72-C170626A8755}">
            <xm:f>NOT(ISERROR(SEARCH($W$8,U626)))</xm:f>
            <xm:f>$W$8</xm:f>
            <x14:dxf>
              <fill>
                <patternFill>
                  <bgColor rgb="FFFF0000"/>
                </patternFill>
              </fill>
            </x14:dxf>
          </x14:cfRule>
          <xm:sqref>U626:U650</xm:sqref>
        </x14:conditionalFormatting>
        <x14:conditionalFormatting xmlns:xm="http://schemas.microsoft.com/office/excel/2006/main">
          <x14:cfRule type="containsText" priority="86" operator="containsText" id="{DD0436D0-D244-435F-AF64-DCBD71F1D574}">
            <xm:f>NOT(ISERROR(SEARCH($V$8,V662)))</xm:f>
            <xm:f>$V$8</xm:f>
            <x14:dxf>
              <fill>
                <patternFill>
                  <bgColor rgb="FF00B050"/>
                </patternFill>
              </fill>
            </x14:dxf>
          </x14:cfRule>
          <xm:sqref>V662:V686</xm:sqref>
        </x14:conditionalFormatting>
        <x14:conditionalFormatting xmlns:xm="http://schemas.microsoft.com/office/excel/2006/main">
          <x14:cfRule type="containsText" priority="85" operator="containsText" id="{73B89D0F-7EFB-44BE-80A1-BFEA48200DAC}">
            <xm:f>NOT(ISERROR(SEARCH($X$8,X662)))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X662:X686</xm:sqref>
        </x14:conditionalFormatting>
        <x14:conditionalFormatting xmlns:xm="http://schemas.microsoft.com/office/excel/2006/main">
          <x14:cfRule type="containsText" priority="84" operator="containsText" id="{16D05686-AD40-409A-A422-217C3BBB0259}">
            <xm:f>NOT(ISERROR(SEARCH($W$8,W662)))</xm:f>
            <xm:f>$W$8</xm:f>
            <x14:dxf>
              <fill>
                <patternFill>
                  <bgColor rgb="FFFF0000"/>
                </patternFill>
              </fill>
            </x14:dxf>
          </x14:cfRule>
          <xm:sqref>W662:W686</xm:sqref>
        </x14:conditionalFormatting>
        <x14:conditionalFormatting xmlns:xm="http://schemas.microsoft.com/office/excel/2006/main">
          <x14:cfRule type="containsText" priority="82" operator="containsText" id="{A63F409A-814F-4521-A564-7760CAB995F5}">
            <xm:f>NOT(ISERROR(SEARCH($U$8,U662)))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83" operator="containsText" id="{36461A01-551F-42C0-B4C8-D724DBF58552}">
            <xm:f>NOT(ISERROR(SEARCH($W$8,U662)))</xm:f>
            <xm:f>$W$8</xm:f>
            <x14:dxf>
              <fill>
                <patternFill>
                  <bgColor rgb="FFFF0000"/>
                </patternFill>
              </fill>
            </x14:dxf>
          </x14:cfRule>
          <xm:sqref>U662:U686</xm:sqref>
        </x14:conditionalFormatting>
        <x14:conditionalFormatting xmlns:xm="http://schemas.microsoft.com/office/excel/2006/main">
          <x14:cfRule type="containsText" priority="68" operator="containsText" id="{DD84381F-6D6B-43BF-9614-B4A8767CA74C}">
            <xm:f>NOT(ISERROR(SEARCH($V$8,V56)))</xm:f>
            <xm:f>$V$8</xm:f>
            <x14:dxf>
              <fill>
                <patternFill>
                  <bgColor rgb="FF00B050"/>
                </patternFill>
              </fill>
            </x14:dxf>
          </x14:cfRule>
          <xm:sqref>V56</xm:sqref>
        </x14:conditionalFormatting>
        <x14:conditionalFormatting xmlns:xm="http://schemas.microsoft.com/office/excel/2006/main">
          <x14:cfRule type="containsText" priority="67" operator="containsText" id="{D0D7C8DA-56BD-431B-B9CA-D834ACFA8091}">
            <xm:f>NOT(ISERROR(SEARCH($X$8,X56)))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X56</xm:sqref>
        </x14:conditionalFormatting>
        <x14:conditionalFormatting xmlns:xm="http://schemas.microsoft.com/office/excel/2006/main">
          <x14:cfRule type="containsText" priority="66" operator="containsText" id="{DFF07675-F7D8-4731-B30B-6D336EE043D4}">
            <xm:f>NOT(ISERROR(SEARCH($W$8,W56)))</xm:f>
            <xm:f>$W$8</xm:f>
            <x14:dxf>
              <fill>
                <patternFill>
                  <bgColor rgb="FFFF0000"/>
                </patternFill>
              </fill>
            </x14:dxf>
          </x14:cfRule>
          <xm:sqref>W56</xm:sqref>
        </x14:conditionalFormatting>
        <x14:conditionalFormatting xmlns:xm="http://schemas.microsoft.com/office/excel/2006/main">
          <x14:cfRule type="containsText" priority="64" operator="containsText" id="{4CC61E25-3149-444E-9C20-60C148C68CB3}">
            <xm:f>NOT(ISERROR(SEARCH($U$8,U56)))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65" operator="containsText" id="{58DBC856-6A10-4D86-99AA-A6539F47032B}">
            <xm:f>NOT(ISERROR(SEARCH($W$8,U56)))</xm:f>
            <xm:f>$W$8</xm:f>
            <x14:dxf>
              <fill>
                <patternFill>
                  <bgColor rgb="FFFF0000"/>
                </patternFill>
              </fill>
            </x14:dxf>
          </x14:cfRule>
          <xm:sqref>U56</xm:sqref>
        </x14:conditionalFormatting>
        <x14:conditionalFormatting xmlns:xm="http://schemas.microsoft.com/office/excel/2006/main">
          <x14:cfRule type="containsText" priority="53" operator="containsText" id="{A7A53CE2-8BC9-4870-867C-3D9688CBC26B}">
            <xm:f>NOT(ISERROR(SEARCH($V$8,V107)))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V107</xm:sqref>
        </x14:conditionalFormatting>
        <x14:conditionalFormatting xmlns:xm="http://schemas.microsoft.com/office/excel/2006/main">
          <x14:cfRule type="containsText" priority="52" operator="containsText" id="{B3984220-F8A5-400A-AD68-60FD8CE3CFC9}">
            <xm:f>NOT(ISERROR(SEARCH($X$8,X107)))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X107</xm:sqref>
        </x14:conditionalFormatting>
        <x14:conditionalFormatting xmlns:xm="http://schemas.microsoft.com/office/excel/2006/main">
          <x14:cfRule type="containsText" priority="51" operator="containsText" id="{F2837E23-00E8-40BE-BDF1-0A649B15BE8C}">
            <xm:f>NOT(ISERROR(SEARCH($W$8,W107)))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W107</xm:sqref>
        </x14:conditionalFormatting>
        <x14:conditionalFormatting xmlns:xm="http://schemas.microsoft.com/office/excel/2006/main">
          <x14:cfRule type="containsText" priority="49" operator="containsText" id="{07E0DEC8-083E-4FD6-9AE3-AEBAD5AB5167}">
            <xm:f>NOT(ISERROR(SEARCH($U$8,U107)))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50" operator="containsText" id="{F0E31CAE-EFDF-40F9-AD93-9973E35DE548}">
            <xm:f>NOT(ISERROR(SEARCH($W$8,U107)))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U107</xm:sqref>
        </x14:conditionalFormatting>
        <x14:conditionalFormatting xmlns:xm="http://schemas.microsoft.com/office/excel/2006/main">
          <x14:cfRule type="containsText" priority="38" operator="containsText" id="{6707CE7D-3D51-48A5-9223-95E372C5A270}">
            <xm:f>NOT(ISERROR(SEARCH($V$8,V147)))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V147</xm:sqref>
        </x14:conditionalFormatting>
        <x14:conditionalFormatting xmlns:xm="http://schemas.microsoft.com/office/excel/2006/main">
          <x14:cfRule type="containsText" priority="37" operator="containsText" id="{AA128894-0E9E-44C0-AB36-66AF887A376A}">
            <xm:f>NOT(ISERROR(SEARCH($X$8,X147)))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X147</xm:sqref>
        </x14:conditionalFormatting>
        <x14:conditionalFormatting xmlns:xm="http://schemas.microsoft.com/office/excel/2006/main">
          <x14:cfRule type="containsText" priority="36" operator="containsText" id="{D9FB843D-82AE-4DED-8334-AD587994BC2F}">
            <xm:f>NOT(ISERROR(SEARCH($W$8,W147)))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W147</xm:sqref>
        </x14:conditionalFormatting>
        <x14:conditionalFormatting xmlns:xm="http://schemas.microsoft.com/office/excel/2006/main">
          <x14:cfRule type="containsText" priority="34" operator="containsText" id="{3F0F6820-77F2-4CB5-A07A-BF89DEE7E359}">
            <xm:f>NOT(ISERROR(SEARCH($U$8,U147)))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35" operator="containsText" id="{108228E3-5285-4E32-A647-85F5061C4E90}">
            <xm:f>NOT(ISERROR(SEARCH($W$8,U147)))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U147</xm:sqref>
        </x14:conditionalFormatting>
        <x14:conditionalFormatting xmlns:xm="http://schemas.microsoft.com/office/excel/2006/main">
          <x14:cfRule type="containsText" priority="23" operator="containsText" id="{6D70C730-26C8-4FAB-B573-085DB401CBB5}">
            <xm:f>NOT(ISERROR(SEARCH($V$8,V361)))</xm:f>
            <xm:f>$V$8</xm:f>
            <x14:dxf>
              <fill>
                <patternFill>
                  <bgColor rgb="FF00B050"/>
                </patternFill>
              </fill>
            </x14:dxf>
          </x14:cfRule>
          <xm:sqref>V361</xm:sqref>
        </x14:conditionalFormatting>
        <x14:conditionalFormatting xmlns:xm="http://schemas.microsoft.com/office/excel/2006/main">
          <x14:cfRule type="containsText" priority="22" operator="containsText" id="{33FDD13A-03A8-42BB-98E7-7DF66A427838}">
            <xm:f>NOT(ISERROR(SEARCH($X$8,X361)))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X361</xm:sqref>
        </x14:conditionalFormatting>
        <x14:conditionalFormatting xmlns:xm="http://schemas.microsoft.com/office/excel/2006/main">
          <x14:cfRule type="containsText" priority="21" operator="containsText" id="{58243015-C5DA-439A-81F4-44383A165908}">
            <xm:f>NOT(ISERROR(SEARCH($W$8,W361)))</xm:f>
            <xm:f>$W$8</xm:f>
            <x14:dxf>
              <fill>
                <patternFill>
                  <bgColor rgb="FFFF0000"/>
                </patternFill>
              </fill>
            </x14:dxf>
          </x14:cfRule>
          <xm:sqref>W361</xm:sqref>
        </x14:conditionalFormatting>
        <x14:conditionalFormatting xmlns:xm="http://schemas.microsoft.com/office/excel/2006/main">
          <x14:cfRule type="containsText" priority="19" operator="containsText" id="{4FB0BA36-CED7-469C-A6D9-DC57CF1A79C9}">
            <xm:f>NOT(ISERROR(SEARCH($U$8,U361)))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0" operator="containsText" id="{71EFDB63-370C-4B21-9846-03973E46BF8D}">
            <xm:f>NOT(ISERROR(SEARCH($W$8,U361)))</xm:f>
            <xm:f>$W$8</xm:f>
            <x14:dxf>
              <fill>
                <patternFill>
                  <bgColor rgb="FFFF0000"/>
                </patternFill>
              </fill>
            </x14:dxf>
          </x14:cfRule>
          <xm:sqref>U361</xm:sqref>
        </x14:conditionalFormatting>
        <x14:conditionalFormatting xmlns:xm="http://schemas.microsoft.com/office/excel/2006/main">
          <x14:cfRule type="containsText" priority="8" operator="containsText" id="{BA5E9363-91AB-43E4-A006-A49D6A9F79EA}">
            <xm:f>NOT(ISERROR(SEARCH($V$8,V414)))</xm:f>
            <xm:f>$V$8</xm:f>
            <x14:dxf>
              <fill>
                <patternFill>
                  <bgColor rgb="FF00B050"/>
                </patternFill>
              </fill>
            </x14:dxf>
          </x14:cfRule>
          <xm:sqref>V414</xm:sqref>
        </x14:conditionalFormatting>
        <x14:conditionalFormatting xmlns:xm="http://schemas.microsoft.com/office/excel/2006/main">
          <x14:cfRule type="containsText" priority="7" operator="containsText" id="{DA3BF620-4B65-4375-B7AE-CE897CE7CACC}">
            <xm:f>NOT(ISERROR(SEARCH($X$8,X414)))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X414</xm:sqref>
        </x14:conditionalFormatting>
        <x14:conditionalFormatting xmlns:xm="http://schemas.microsoft.com/office/excel/2006/main">
          <x14:cfRule type="containsText" priority="6" operator="containsText" id="{83D59128-2E5C-49C8-9970-F14C285D70A8}">
            <xm:f>NOT(ISERROR(SEARCH($W$8,W414)))</xm:f>
            <xm:f>$W$8</xm:f>
            <x14:dxf>
              <fill>
                <patternFill>
                  <bgColor rgb="FFFF0000"/>
                </patternFill>
              </fill>
            </x14:dxf>
          </x14:cfRule>
          <xm:sqref>W414</xm:sqref>
        </x14:conditionalFormatting>
        <x14:conditionalFormatting xmlns:xm="http://schemas.microsoft.com/office/excel/2006/main">
          <x14:cfRule type="containsText" priority="4" operator="containsText" id="{031609DA-75B2-4B8C-BC58-384B3072644E}">
            <xm:f>NOT(ISERROR(SEARCH($U$8,U414)))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F68C5D37-8C2F-4C35-882B-726766B0A0CA}">
            <xm:f>NOT(ISERROR(SEARCH($W$8,U414)))</xm:f>
            <xm:f>$W$8</xm:f>
            <x14:dxf>
              <fill>
                <patternFill>
                  <bgColor rgb="FFFF0000"/>
                </patternFill>
              </fill>
            </x14:dxf>
          </x14:cfRule>
          <xm:sqref>U414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BJ761"/>
  <sheetViews>
    <sheetView showOutlineSymbols="0" topLeftCell="A148" zoomScaleNormal="100" workbookViewId="0">
      <selection activeCell="I309" sqref="I309"/>
    </sheetView>
  </sheetViews>
  <sheetFormatPr defaultRowHeight="15" outlineLevelRow="2" outlineLevelCol="1" x14ac:dyDescent="0.25"/>
  <cols>
    <col min="1" max="1" width="1.140625" style="78" customWidth="1"/>
    <col min="2" max="2" width="4.7109375" style="78" customWidth="1"/>
    <col min="3" max="3" width="40" style="78" customWidth="1"/>
    <col min="4" max="4" width="1.42578125" style="78" customWidth="1"/>
    <col min="5" max="5" width="13.5703125" style="79" customWidth="1"/>
    <col min="6" max="6" width="11" style="79" customWidth="1"/>
    <col min="7" max="7" width="12.5703125" style="79" customWidth="1"/>
    <col min="8" max="8" width="10" style="79" customWidth="1"/>
    <col min="9" max="9" width="13" style="79" customWidth="1"/>
    <col min="10" max="10" width="0.85546875" style="78" customWidth="1"/>
    <col min="11" max="14" width="6.5703125" style="84" customWidth="1" outlineLevel="1"/>
    <col min="15" max="15" width="2.85546875" customWidth="1"/>
    <col min="16" max="16" width="4.7109375" style="78" customWidth="1"/>
    <col min="17" max="17" width="5" style="78" customWidth="1"/>
    <col min="18" max="46" width="9.140625" style="78"/>
    <col min="47" max="47" width="7.85546875" style="78" customWidth="1"/>
    <col min="48" max="16384" width="9.140625" style="78"/>
  </cols>
  <sheetData>
    <row r="1" spans="1:62" x14ac:dyDescent="0.25">
      <c r="K1" s="100"/>
      <c r="L1" s="100"/>
      <c r="M1" s="100"/>
      <c r="N1" s="100"/>
      <c r="O1" s="79"/>
    </row>
    <row r="2" spans="1:62" ht="27" x14ac:dyDescent="0.25">
      <c r="B2" s="97" t="s">
        <v>843</v>
      </c>
      <c r="C2" s="87"/>
      <c r="D2" s="87"/>
      <c r="E2" s="87"/>
      <c r="F2" s="87"/>
      <c r="G2" s="87"/>
      <c r="H2" s="87"/>
      <c r="I2" s="87"/>
      <c r="J2" s="87"/>
      <c r="K2" s="101"/>
      <c r="L2" s="101"/>
      <c r="M2" s="101"/>
      <c r="N2" s="101"/>
      <c r="O2" s="87"/>
      <c r="P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</row>
    <row r="3" spans="1:62" ht="22.5" x14ac:dyDescent="0.25">
      <c r="B3" s="85"/>
      <c r="C3" s="85"/>
      <c r="D3" s="85"/>
      <c r="E3" s="85"/>
      <c r="F3" s="85"/>
      <c r="G3" s="85"/>
      <c r="H3" s="85"/>
      <c r="I3" s="85"/>
      <c r="J3" s="85"/>
      <c r="K3" s="100"/>
      <c r="L3" s="100"/>
      <c r="M3" s="100"/>
      <c r="N3" s="100"/>
      <c r="O3" s="79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62" ht="25.5" x14ac:dyDescent="0.35">
      <c r="C4" s="86"/>
      <c r="E4" s="86"/>
      <c r="G4" s="86"/>
      <c r="H4" s="86"/>
      <c r="I4" s="86"/>
      <c r="K4" s="100"/>
      <c r="L4" s="100"/>
      <c r="M4" s="100"/>
      <c r="N4" s="100"/>
      <c r="O4" s="79"/>
      <c r="AC4" s="195" t="s">
        <v>846</v>
      </c>
    </row>
    <row r="5" spans="1:62" ht="51" x14ac:dyDescent="0.25">
      <c r="B5" s="80" t="s">
        <v>2</v>
      </c>
      <c r="C5" s="81" t="s">
        <v>0</v>
      </c>
      <c r="E5" s="18" t="s">
        <v>38</v>
      </c>
      <c r="F5" s="18" t="s">
        <v>37</v>
      </c>
      <c r="G5" s="18" t="s">
        <v>36</v>
      </c>
      <c r="H5" s="77" t="str">
        <f>'ЕФЕКТИВНІСТЬ 1 кв 2018 року'!R7</f>
        <v>ЕВ+П</v>
      </c>
      <c r="I5" s="77" t="s">
        <v>17</v>
      </c>
      <c r="K5" s="100"/>
      <c r="L5" s="100"/>
      <c r="M5" s="100"/>
      <c r="N5" s="100"/>
      <c r="O5" s="79"/>
      <c r="Q5" s="98" t="s">
        <v>39</v>
      </c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G5" s="98" t="s">
        <v>40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W5" s="98" t="s">
        <v>816</v>
      </c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</row>
    <row r="6" spans="1:62" s="88" customFormat="1" ht="11.25" customHeight="1" x14ac:dyDescent="0.4">
      <c r="A6" s="90"/>
      <c r="B6" s="91"/>
      <c r="C6" s="92"/>
      <c r="D6" s="93"/>
      <c r="E6" s="94"/>
      <c r="F6" s="95"/>
      <c r="G6" s="95"/>
      <c r="H6" s="96"/>
      <c r="I6" s="96"/>
      <c r="K6" s="100"/>
      <c r="L6" s="100"/>
      <c r="M6" s="100"/>
      <c r="N6" s="100"/>
      <c r="O6" s="79"/>
    </row>
    <row r="7" spans="1:62" s="88" customFormat="1" ht="6.75" customHeight="1" x14ac:dyDescent="0.4">
      <c r="A7" s="90"/>
      <c r="B7" s="91"/>
      <c r="C7" s="92"/>
      <c r="D7" s="93"/>
      <c r="E7" s="94"/>
      <c r="F7" s="95"/>
      <c r="G7" s="95"/>
      <c r="H7" s="96"/>
      <c r="I7" s="96"/>
      <c r="K7" s="100"/>
      <c r="L7" s="100"/>
      <c r="M7" s="100"/>
      <c r="N7" s="100"/>
      <c r="O7"/>
    </row>
    <row r="8" spans="1:62" ht="30.75" x14ac:dyDescent="0.45">
      <c r="A8" s="89"/>
      <c r="B8" s="38" t="s">
        <v>42</v>
      </c>
      <c r="C8" s="39" t="s">
        <v>23</v>
      </c>
      <c r="E8" s="82">
        <f>SUM(E9:E33)</f>
        <v>510322.9</v>
      </c>
      <c r="F8" s="73">
        <f>SUM(F9:F33)</f>
        <v>91367.07</v>
      </c>
      <c r="G8" s="82">
        <f>SUM(G9:G33)</f>
        <v>554.4</v>
      </c>
      <c r="H8" s="75"/>
      <c r="I8" s="75"/>
      <c r="K8" s="102"/>
      <c r="L8" s="102"/>
      <c r="M8" s="102"/>
      <c r="N8" s="102"/>
    </row>
    <row r="9" spans="1:62" x14ac:dyDescent="0.25">
      <c r="B9" s="2">
        <v>1</v>
      </c>
      <c r="C9" s="34" t="str">
        <f>'ЕФЕКТИВНІСТЬ 1 кв 2018 року'!C12</f>
        <v>Апеляційний суд Вінницької області</v>
      </c>
      <c r="E9" s="83">
        <f>'ЕФЕКТИВНІСТЬ 1 кв 2018 року'!K12</f>
        <v>17782.7</v>
      </c>
      <c r="F9" s="5">
        <f>'ЕФЕКТИВНІСТЬ 1 кв 2018 року'!E12</f>
        <v>5126.57</v>
      </c>
      <c r="G9" s="83">
        <f>'ЕФЕКТИВНІСТЬ 1 кв 2018 року'!N12</f>
        <v>31.1</v>
      </c>
      <c r="H9" s="65">
        <f>'ЕФЕКТИВНІСТЬ 1 кв 2018 року'!R12</f>
        <v>1.48</v>
      </c>
      <c r="I9" s="65">
        <f>'ЕФЕКТИВНІСТЬ 1 кв 2018 року'!Q12</f>
        <v>0.33999999999999997</v>
      </c>
      <c r="K9" s="129">
        <f>'ЕФЕКТИВНІСТЬ 1 кв 2018 року'!U12</f>
        <v>0</v>
      </c>
      <c r="L9" s="130" t="str">
        <f>'ЕФЕКТИВНІСТЬ 1 кв 2018 року'!V12</f>
        <v>АА</v>
      </c>
      <c r="M9" s="131">
        <f>'ЕФЕКТИВНІСТЬ 1 кв 2018 року'!W12</f>
        <v>0</v>
      </c>
      <c r="N9" s="132">
        <f>'ЕФЕКТИВНІСТЬ 1 кв 2018 року'!X12</f>
        <v>0</v>
      </c>
    </row>
    <row r="10" spans="1:62" x14ac:dyDescent="0.25">
      <c r="B10" s="2">
        <v>2</v>
      </c>
      <c r="C10" s="34" t="str">
        <f>'ЕФЕКТИВНІСТЬ 1 кв 2018 року'!C13</f>
        <v>Апеляційний суд Волинської області</v>
      </c>
      <c r="E10" s="83">
        <f>'ЕФЕКТИВНІСТЬ 1 кв 2018 року'!K13</f>
        <v>16054.3</v>
      </c>
      <c r="F10" s="5">
        <f>'ЕФЕКТИВНІСТЬ 1 кв 2018 року'!E13</f>
        <v>2047.2</v>
      </c>
      <c r="G10" s="83">
        <f>'ЕФЕКТИВНІСТЬ 1 кв 2018 року'!N13</f>
        <v>17.8</v>
      </c>
      <c r="H10" s="65">
        <f>'ЕФЕКТИВНІСТЬ 1 кв 2018 року'!R13</f>
        <v>0.56000000000000005</v>
      </c>
      <c r="I10" s="65">
        <f>'ЕФЕКТИВНІСТЬ 1 кв 2018 року'!Q13</f>
        <v>-5.9999999999999949E-2</v>
      </c>
      <c r="K10" s="129">
        <f>'ЕФЕКТИВНІСТЬ 1 кв 2018 року'!U13</f>
        <v>0</v>
      </c>
      <c r="L10" s="133">
        <f>'ЕФЕКТИВНІСТЬ 1 кв 2018 року'!V13</f>
        <v>0</v>
      </c>
      <c r="M10" s="131">
        <f>'ЕФЕКТИВНІСТЬ 1 кв 2018 року'!W13</f>
        <v>0</v>
      </c>
      <c r="N10" s="132" t="str">
        <f>'ЕФЕКТИВНІСТЬ 1 кв 2018 року'!X13</f>
        <v>ВА</v>
      </c>
    </row>
    <row r="11" spans="1:62" x14ac:dyDescent="0.25">
      <c r="B11" s="2">
        <v>3</v>
      </c>
      <c r="C11" s="34" t="str">
        <f>'ЕФЕКТИВНІСТЬ 1 кв 2018 року'!C14</f>
        <v>Апеляційний суд Дніпропетровської області</v>
      </c>
      <c r="E11" s="83">
        <f>'ЕФЕКТИВНІСТЬ 1 кв 2018 року'!K14</f>
        <v>34141.4</v>
      </c>
      <c r="F11" s="5">
        <f>'ЕФЕКТИВНІСТЬ 1 кв 2018 року'!E14</f>
        <v>8996.0499999999993</v>
      </c>
      <c r="G11" s="83">
        <f>'ЕФЕКТИВНІСТЬ 1 кв 2018 року'!N14</f>
        <v>36.700000000000003</v>
      </c>
      <c r="H11" s="65">
        <f>'ЕФЕКТИВНІСТЬ 1 кв 2018 року'!R14</f>
        <v>2.34</v>
      </c>
      <c r="I11" s="65">
        <f>'ЕФЕКТИВНІСТЬ 1 кв 2018 року'!Q14</f>
        <v>-0.74</v>
      </c>
      <c r="K11" s="129">
        <f>'ЕФЕКТИВНІСТЬ 1 кв 2018 року'!U14</f>
        <v>0</v>
      </c>
      <c r="L11" s="133">
        <f>'ЕФЕКТИВНІСТЬ 1 кв 2018 року'!V14</f>
        <v>0</v>
      </c>
      <c r="M11" s="129">
        <f>'ЕФЕКТИВНІСТЬ 1 кв 2018 року'!W14</f>
        <v>0</v>
      </c>
      <c r="N11" s="132" t="str">
        <f>'ЕФЕКТИВНІСТЬ 1 кв 2018 року'!X14</f>
        <v>ВА</v>
      </c>
    </row>
    <row r="12" spans="1:62" x14ac:dyDescent="0.25">
      <c r="B12" s="2">
        <v>4</v>
      </c>
      <c r="C12" s="34" t="str">
        <f>'ЕФЕКТИВНІСТЬ 1 кв 2018 року'!C15</f>
        <v>Апеляційний суд Донецької області</v>
      </c>
      <c r="E12" s="83">
        <f>'ЕФЕКТИВНІСТЬ 1 кв 2018 року'!K15</f>
        <v>32525.9</v>
      </c>
      <c r="F12" s="5">
        <f>'ЕФЕКТИВНІСТЬ 1 кв 2018 року'!E15</f>
        <v>5087.5</v>
      </c>
      <c r="G12" s="83">
        <f>'ЕФЕКТИВНІСТЬ 1 кв 2018 року'!N15</f>
        <v>53.3</v>
      </c>
      <c r="H12" s="65">
        <f>'ЕФЕКТИВНІСТЬ 1 кв 2018 року'!R15</f>
        <v>0.45999999999999996</v>
      </c>
      <c r="I12" s="65">
        <f>'ЕФЕКТИВНІСТЬ 1 кв 2018 року'!Q15</f>
        <v>0.10999999999999996</v>
      </c>
      <c r="K12" s="129">
        <f>'ЕФЕКТИВНІСТЬ 1 кв 2018 року'!U15</f>
        <v>0</v>
      </c>
      <c r="L12" s="133" t="str">
        <f>'ЕФЕКТИВНІСТЬ 1 кв 2018 року'!V15</f>
        <v>АА</v>
      </c>
      <c r="M12" s="131">
        <f>'ЕФЕКТИВНІСТЬ 1 кв 2018 року'!W15</f>
        <v>0</v>
      </c>
      <c r="N12" s="132">
        <f>'ЕФЕКТИВНІСТЬ 1 кв 2018 року'!X15</f>
        <v>0</v>
      </c>
    </row>
    <row r="13" spans="1:62" x14ac:dyDescent="0.25">
      <c r="B13" s="2">
        <v>5</v>
      </c>
      <c r="C13" s="34" t="str">
        <f>'ЕФЕКТИВНІСТЬ 1 кв 2018 року'!C16</f>
        <v>Апеляційний суд Житомирської області</v>
      </c>
      <c r="E13" s="83">
        <f>'ЕФЕКТИВНІСТЬ 1 кв 2018 року'!K16</f>
        <v>22170.1</v>
      </c>
      <c r="F13" s="5">
        <f>'ЕФЕКТИВНІСТЬ 1 кв 2018 року'!E16</f>
        <v>3040.14</v>
      </c>
      <c r="G13" s="83">
        <f>'ЕФЕКТИВНІСТЬ 1 кв 2018 року'!N16</f>
        <v>17.899999999999999</v>
      </c>
      <c r="H13" s="65">
        <f>'ЕФЕКТИВНІСТЬ 1 кв 2018 року'!R16</f>
        <v>1.2</v>
      </c>
      <c r="I13" s="65">
        <f>'ЕФЕКТИВНІСТЬ 1 кв 2018 року'!Q16</f>
        <v>2.0000000000000046E-2</v>
      </c>
      <c r="K13" s="129">
        <f>'ЕФЕКТИВНІСТЬ 1 кв 2018 року'!U16</f>
        <v>0</v>
      </c>
      <c r="L13" s="133" t="str">
        <f>'ЕФЕКТИВНІСТЬ 1 кв 2018 року'!V16</f>
        <v>АА</v>
      </c>
      <c r="M13" s="131">
        <f>'ЕФЕКТИВНІСТЬ 1 кв 2018 року'!W16</f>
        <v>0</v>
      </c>
      <c r="N13" s="132">
        <f>'ЕФЕКТИВНІСТЬ 1 кв 2018 року'!X16</f>
        <v>0</v>
      </c>
    </row>
    <row r="14" spans="1:62" x14ac:dyDescent="0.25">
      <c r="B14" s="2">
        <v>6</v>
      </c>
      <c r="C14" s="34" t="str">
        <f>'ЕФЕКТИВНІСТЬ 1 кв 2018 року'!C17</f>
        <v>Апеляційний суд Закарпатської області</v>
      </c>
      <c r="E14" s="83">
        <f>'ЕФЕКТИВНІСТЬ 1 кв 2018 року'!K17</f>
        <v>12375.1</v>
      </c>
      <c r="F14" s="5">
        <f>'ЕФЕКТИВНІСТЬ 1 кв 2018 року'!E17</f>
        <v>2212.5</v>
      </c>
      <c r="G14" s="83">
        <f>'ЕФЕКТИВНІСТЬ 1 кв 2018 року'!N17</f>
        <v>15.5</v>
      </c>
      <c r="H14" s="65">
        <f>'ЕФЕКТИВНІСТЬ 1 кв 2018 року'!R17</f>
        <v>1.06</v>
      </c>
      <c r="I14" s="65">
        <f>'ЕФЕКТИВНІСТЬ 1 кв 2018 року'!Q17</f>
        <v>-1.61</v>
      </c>
      <c r="K14" s="129">
        <f>'ЕФЕКТИВНІСТЬ 1 кв 2018 року'!U17</f>
        <v>0</v>
      </c>
      <c r="L14" s="133">
        <f>'ЕФЕКТИВНІСТЬ 1 кв 2018 року'!V17</f>
        <v>0</v>
      </c>
      <c r="M14" s="131">
        <f>'ЕФЕКТИВНІСТЬ 1 кв 2018 року'!W17</f>
        <v>0</v>
      </c>
      <c r="N14" s="132" t="str">
        <f>'ЕФЕКТИВНІСТЬ 1 кв 2018 року'!X17</f>
        <v>ВА</v>
      </c>
    </row>
    <row r="15" spans="1:62" x14ac:dyDescent="0.25">
      <c r="B15" s="2">
        <v>7</v>
      </c>
      <c r="C15" s="34" t="str">
        <f>'ЕФЕКТИВНІСТЬ 1 кв 2018 року'!C18</f>
        <v>Апеляційний суд Запорізької області</v>
      </c>
      <c r="E15" s="83">
        <f>'ЕФЕКТИВНІСТЬ 1 кв 2018 року'!K18</f>
        <v>19410.5</v>
      </c>
      <c r="F15" s="5">
        <f>'ЕФЕКТИВНІСТЬ 1 кв 2018 року'!E18</f>
        <v>6435.72</v>
      </c>
      <c r="G15" s="83">
        <f>'ЕФЕКТИВНІСТЬ 1 кв 2018 року'!N18</f>
        <v>19.399999999999999</v>
      </c>
      <c r="H15" s="65">
        <f>'ЕФЕКТИВНІСТЬ 1 кв 2018 року'!R18</f>
        <v>3.36</v>
      </c>
      <c r="I15" s="65">
        <f>'ЕФЕКТИВНІСТЬ 1 кв 2018 року'!Q18</f>
        <v>-0.36000000000000004</v>
      </c>
      <c r="K15" s="129">
        <f>'ЕФЕКТИВНІСТЬ 1 кв 2018 року'!U18</f>
        <v>0</v>
      </c>
      <c r="L15" s="133">
        <f>'ЕФЕКТИВНІСТЬ 1 кв 2018 року'!V18</f>
        <v>0</v>
      </c>
      <c r="M15" s="131">
        <f>'ЕФЕКТИВНІСТЬ 1 кв 2018 року'!W18</f>
        <v>0</v>
      </c>
      <c r="N15" s="132" t="str">
        <f>'ЕФЕКТИВНІСТЬ 1 кв 2018 року'!X18</f>
        <v>ВА</v>
      </c>
    </row>
    <row r="16" spans="1:62" x14ac:dyDescent="0.25">
      <c r="B16" s="2">
        <v>8</v>
      </c>
      <c r="C16" s="34" t="str">
        <f>'ЕФЕКТИВНІСТЬ 1 кв 2018 року'!C19</f>
        <v>Апеляційний суд Івано-Франківської області</v>
      </c>
      <c r="E16" s="83">
        <f>'ЕФЕКТИВНІСТЬ 1 кв 2018 року'!K19</f>
        <v>17386.5</v>
      </c>
      <c r="F16" s="5">
        <f>'ЕФЕКТИВНІСТЬ 1 кв 2018 року'!E19</f>
        <v>2086.8000000000002</v>
      </c>
      <c r="G16" s="83">
        <f>'ЕФЕКТИВНІСТЬ 1 кв 2018 року'!N19</f>
        <v>17.7</v>
      </c>
      <c r="H16" s="65">
        <f>'ЕФЕКТИВНІСТЬ 1 кв 2018 року'!R19</f>
        <v>0.54</v>
      </c>
      <c r="I16" s="65">
        <f>'ЕФЕКТИВНІСТЬ 1 кв 2018 року'!Q19</f>
        <v>0.30999999999999994</v>
      </c>
      <c r="K16" s="129">
        <f>'ЕФЕКТИВНІСТЬ 1 кв 2018 року'!U19</f>
        <v>0</v>
      </c>
      <c r="L16" s="133" t="str">
        <f>'ЕФЕКТИВНІСТЬ 1 кв 2018 року'!V19</f>
        <v>АА</v>
      </c>
      <c r="M16" s="131">
        <f>'ЕФЕКТИВНІСТЬ 1 кв 2018 року'!W19</f>
        <v>0</v>
      </c>
      <c r="N16" s="132">
        <f>'ЕФЕКТИВНІСТЬ 1 кв 2018 року'!X19</f>
        <v>0</v>
      </c>
    </row>
    <row r="17" spans="2:14" s="78" customFormat="1" x14ac:dyDescent="0.25">
      <c r="B17" s="2">
        <v>9</v>
      </c>
      <c r="C17" s="34" t="str">
        <f>'ЕФЕКТИВНІСТЬ 1 кв 2018 року'!C20</f>
        <v>Апеляційний суд міста Києва</v>
      </c>
      <c r="E17" s="83"/>
      <c r="F17" s="5"/>
      <c r="G17" s="83"/>
      <c r="H17" s="65"/>
      <c r="I17" s="65"/>
      <c r="K17" s="129"/>
      <c r="L17" s="133"/>
      <c r="M17" s="131"/>
      <c r="N17" s="132"/>
    </row>
    <row r="18" spans="2:14" s="78" customFormat="1" x14ac:dyDescent="0.25">
      <c r="B18" s="2">
        <v>10</v>
      </c>
      <c r="C18" s="34" t="str">
        <f>'ЕФЕКТИВНІСТЬ 1 кв 2018 року'!C21</f>
        <v>Апеляційний суд Київської області</v>
      </c>
      <c r="E18" s="83">
        <f>'ЕФЕКТИВНІСТЬ 1 кв 2018 року'!K21</f>
        <v>53098.9</v>
      </c>
      <c r="F18" s="5">
        <f>'ЕФЕКТИВНІСТЬ 1 кв 2018 року'!E21</f>
        <v>5020.38</v>
      </c>
      <c r="G18" s="83">
        <f>'ЕФЕКТИВНІСТЬ 1 кв 2018 року'!N21</f>
        <v>24.7</v>
      </c>
      <c r="H18" s="65">
        <f>'ЕФЕКТИВНІСТЬ 1 кв 2018 року'!R21</f>
        <v>1.27</v>
      </c>
      <c r="I18" s="65">
        <f>'ЕФЕКТИВНІСТЬ 1 кв 2018 року'!Q21</f>
        <v>-1.1600000000000001</v>
      </c>
      <c r="K18" s="129">
        <f>'ЕФЕКТИВНІСТЬ 1 кв 2018 року'!U21</f>
        <v>0</v>
      </c>
      <c r="L18" s="133">
        <f>'ЕФЕКТИВНІСТЬ 1 кв 2018 року'!V21</f>
        <v>0</v>
      </c>
      <c r="M18" s="131">
        <f>'ЕФЕКТИВНІСТЬ 1 кв 2018 року'!W21</f>
        <v>0</v>
      </c>
      <c r="N18" s="132" t="str">
        <f>'ЕФЕКТИВНІСТЬ 1 кв 2018 року'!X21</f>
        <v>ВА</v>
      </c>
    </row>
    <row r="19" spans="2:14" s="78" customFormat="1" x14ac:dyDescent="0.25">
      <c r="B19" s="2">
        <v>11</v>
      </c>
      <c r="C19" s="34" t="str">
        <f>'ЕФЕКТИВНІСТЬ 1 кв 2018 року'!C22</f>
        <v>Апеляційний суд Кіровоградської області</v>
      </c>
      <c r="E19" s="83">
        <f>'ЕФЕКТИВНІСТЬ 1 кв 2018 року'!K22</f>
        <v>15979.3</v>
      </c>
      <c r="F19" s="5">
        <f>'ЕФЕКТИВНІСТЬ 1 кв 2018 року'!E22</f>
        <v>2688.99</v>
      </c>
      <c r="G19" s="83">
        <f>'ЕФЕКТИВНІСТЬ 1 кв 2018 року'!N22</f>
        <v>23.5</v>
      </c>
      <c r="H19" s="65">
        <f>'ЕФЕКТИВНІСТЬ 1 кв 2018 року'!R22</f>
        <v>0.72</v>
      </c>
      <c r="I19" s="65">
        <f>'ЕФЕКТИВНІСТЬ 1 кв 2018 року'!Q22</f>
        <v>-0.55999999999999994</v>
      </c>
      <c r="K19" s="129">
        <f>'ЕФЕКТИВНІСТЬ 1 кв 2018 року'!U22</f>
        <v>0</v>
      </c>
      <c r="L19" s="133">
        <f>'ЕФЕКТИВНІСТЬ 1 кв 2018 року'!V22</f>
        <v>0</v>
      </c>
      <c r="M19" s="131">
        <f>'ЕФЕКТИВНІСТЬ 1 кв 2018 року'!W22</f>
        <v>0</v>
      </c>
      <c r="N19" s="132" t="str">
        <f>'ЕФЕКТИВНІСТЬ 1 кв 2018 року'!X22</f>
        <v>ВА</v>
      </c>
    </row>
    <row r="20" spans="2:14" s="78" customFormat="1" x14ac:dyDescent="0.25">
      <c r="B20" s="2">
        <v>12</v>
      </c>
      <c r="C20" s="34" t="str">
        <f>'ЕФЕКТИВНІСТЬ 1 кв 2018 року'!C23</f>
        <v>Апеляційний суд Луганської області</v>
      </c>
      <c r="E20" s="83">
        <f>'ЕФЕКТИВНІСТЬ 1 кв 2018 року'!K23</f>
        <v>15593.7</v>
      </c>
      <c r="F20" s="5">
        <f>'ЕФЕКТИВНІСТЬ 1 кв 2018 року'!E23</f>
        <v>1916.01</v>
      </c>
      <c r="G20" s="83">
        <f>'ЕФЕКТИВНІСТЬ 1 кв 2018 року'!N23</f>
        <v>31.3</v>
      </c>
      <c r="H20" s="65">
        <f>'ЕФЕКТИВНІСТЬ 1 кв 2018 року'!R23</f>
        <v>-0.06</v>
      </c>
      <c r="I20" s="65">
        <f>'ЕФЕКТИВНІСТЬ 1 кв 2018 року'!Q23</f>
        <v>-0.14000000000000004</v>
      </c>
      <c r="K20" s="129">
        <f>'ЕФЕКТИВНІСТЬ 1 кв 2018 року'!U23</f>
        <v>0</v>
      </c>
      <c r="L20" s="133">
        <f>'ЕФЕКТИВНІСТЬ 1 кв 2018 року'!V23</f>
        <v>0</v>
      </c>
      <c r="M20" s="131" t="str">
        <f>'ЕФЕКТИВНІСТЬ 1 кв 2018 року'!W23</f>
        <v>ВВ</v>
      </c>
      <c r="N20" s="132">
        <f>'ЕФЕКТИВНІСТЬ 1 кв 2018 року'!X23</f>
        <v>0</v>
      </c>
    </row>
    <row r="21" spans="2:14" s="78" customFormat="1" x14ac:dyDescent="0.25">
      <c r="B21" s="2">
        <v>13</v>
      </c>
      <c r="C21" s="34" t="str">
        <f>'ЕФЕКТИВНІСТЬ 1 кв 2018 року'!C24</f>
        <v>Апеляційний суд Львівської області</v>
      </c>
      <c r="E21" s="83">
        <f>'ЕФЕКТИВНІСТЬ 1 кв 2018 року'!K24</f>
        <v>24473.9</v>
      </c>
      <c r="F21" s="5">
        <f>'ЕФЕКТИВНІСТЬ 1 кв 2018 року'!E24</f>
        <v>4890.54</v>
      </c>
      <c r="G21" s="83">
        <f>'ЕФЕКТИВНІСТЬ 1 кв 2018 року'!N24</f>
        <v>24.2</v>
      </c>
      <c r="H21" s="65">
        <f>'ЕФЕКТИВНІСТЬ 1 кв 2018 року'!R24</f>
        <v>1.76</v>
      </c>
      <c r="I21" s="65">
        <f>'ЕФЕКТИВНІСТЬ 1 кв 2018 року'!Q24</f>
        <v>-1.06</v>
      </c>
      <c r="K21" s="129">
        <f>'ЕФЕКТИВНІСТЬ 1 кв 2018 року'!U24</f>
        <v>0</v>
      </c>
      <c r="L21" s="133">
        <f>'ЕФЕКТИВНІСТЬ 1 кв 2018 року'!V24</f>
        <v>0</v>
      </c>
      <c r="M21" s="131">
        <f>'ЕФЕКТИВНІСТЬ 1 кв 2018 року'!W24</f>
        <v>0</v>
      </c>
      <c r="N21" s="132" t="str">
        <f>'ЕФЕКТИВНІСТЬ 1 кв 2018 року'!X24</f>
        <v>ВА</v>
      </c>
    </row>
    <row r="22" spans="2:14" s="78" customFormat="1" x14ac:dyDescent="0.25">
      <c r="B22" s="2">
        <v>14</v>
      </c>
      <c r="C22" s="34" t="str">
        <f>'ЕФЕКТИВНІСТЬ 1 кв 2018 року'!C25</f>
        <v>Апеляційний суд Миколаївської області</v>
      </c>
      <c r="E22" s="83">
        <f>'ЕФЕКТИВНІСТЬ 1 кв 2018 року'!K25</f>
        <v>17785.2</v>
      </c>
      <c r="F22" s="5">
        <f>'ЕФЕКТИВНІСТЬ 1 кв 2018 року'!E25</f>
        <v>2866.75</v>
      </c>
      <c r="G22" s="83">
        <f>'ЕФЕКТИВНІСТЬ 1 кв 2018 року'!N25</f>
        <v>28.4</v>
      </c>
      <c r="H22" s="65">
        <f>'ЕФЕКТИВНІСТЬ 1 кв 2018 року'!R25</f>
        <v>0.54</v>
      </c>
      <c r="I22" s="65">
        <f>'ЕФЕКТИВНІСТЬ 1 кв 2018 року'!Q25</f>
        <v>-0.15999999999999998</v>
      </c>
      <c r="K22" s="129">
        <f>'ЕФЕКТИВНІСТЬ 1 кв 2018 року'!U25</f>
        <v>0</v>
      </c>
      <c r="L22" s="133">
        <f>'ЕФЕКТИВНІСТЬ 1 кв 2018 року'!V25</f>
        <v>0</v>
      </c>
      <c r="M22" s="131">
        <f>'ЕФЕКТИВНІСТЬ 1 кв 2018 року'!W25</f>
        <v>0</v>
      </c>
      <c r="N22" s="132" t="str">
        <f>'ЕФЕКТИВНІСТЬ 1 кв 2018 року'!X25</f>
        <v>ВА</v>
      </c>
    </row>
    <row r="23" spans="2:14" s="78" customFormat="1" x14ac:dyDescent="0.25">
      <c r="B23" s="2">
        <v>15</v>
      </c>
      <c r="C23" s="34" t="str">
        <f>'ЕФЕКТИВНІСТЬ 1 кв 2018 року'!C26</f>
        <v>Апеляційний суд Одеської області</v>
      </c>
      <c r="E23" s="83">
        <f>'ЕФЕКТИВНІСТЬ 1 кв 2018 року'!K26</f>
        <v>24727.9</v>
      </c>
      <c r="F23" s="5">
        <f>'ЕФЕКТИВНІСТЬ 1 кв 2018 року'!E26</f>
        <v>6179.59</v>
      </c>
      <c r="G23" s="83">
        <f>'ЕФЕКТИВНІСТЬ 1 кв 2018 року'!N26</f>
        <v>29</v>
      </c>
      <c r="H23" s="65">
        <f>'ЕФЕКТИВНІСТЬ 1 кв 2018 року'!R26</f>
        <v>1.9700000000000002</v>
      </c>
      <c r="I23" s="65">
        <f>'ЕФЕКТИВНІСТЬ 1 кв 2018 року'!Q26</f>
        <v>-1.42</v>
      </c>
      <c r="K23" s="129">
        <f>'ЕФЕКТИВНІСТЬ 1 кв 2018 року'!U26</f>
        <v>0</v>
      </c>
      <c r="L23" s="133">
        <f>'ЕФЕКТИВНІСТЬ 1 кв 2018 року'!V26</f>
        <v>0</v>
      </c>
      <c r="M23" s="131">
        <f>'ЕФЕКТИВНІСТЬ 1 кв 2018 року'!W26</f>
        <v>0</v>
      </c>
      <c r="N23" s="132" t="str">
        <f>'ЕФЕКТИВНІСТЬ 1 кв 2018 року'!X26</f>
        <v>ВА</v>
      </c>
    </row>
    <row r="24" spans="2:14" s="78" customFormat="1" x14ac:dyDescent="0.25">
      <c r="B24" s="2">
        <v>16</v>
      </c>
      <c r="C24" s="34" t="str">
        <f>'ЕФЕКТИВНІСТЬ 1 кв 2018 року'!C27</f>
        <v>Апеляційний суд Полтавської області</v>
      </c>
      <c r="E24" s="83">
        <f>'ЕФЕКТИВНІСТЬ 1 кв 2018 року'!K27</f>
        <v>23350.799999999999</v>
      </c>
      <c r="F24" s="5">
        <f>'ЕФЕКТИВНІСТЬ 1 кв 2018 року'!E27</f>
        <v>4722.41</v>
      </c>
      <c r="G24" s="83">
        <f>'ЕФЕКТИВНІСТЬ 1 кв 2018 року'!N27</f>
        <v>14.9</v>
      </c>
      <c r="H24" s="65">
        <f>'ЕФЕКТИВНІСТЬ 1 кв 2018 року'!R27</f>
        <v>3.02</v>
      </c>
      <c r="I24" s="65">
        <f>'ЕФЕКТИВНІСТЬ 1 кв 2018 року'!Q27</f>
        <v>-8.9999999999999983E-2</v>
      </c>
      <c r="K24" s="129">
        <f>'ЕФЕКТИВНІСТЬ 1 кв 2018 року'!U27</f>
        <v>0</v>
      </c>
      <c r="L24" s="133">
        <f>'ЕФЕКТИВНІСТЬ 1 кв 2018 року'!V27</f>
        <v>0</v>
      </c>
      <c r="M24" s="131">
        <f>'ЕФЕКТИВНІСТЬ 1 кв 2018 року'!W27</f>
        <v>0</v>
      </c>
      <c r="N24" s="132" t="str">
        <f>'ЕФЕКТИВНІСТЬ 1 кв 2018 року'!X27</f>
        <v>ВА</v>
      </c>
    </row>
    <row r="25" spans="2:14" s="78" customFormat="1" x14ac:dyDescent="0.25">
      <c r="B25" s="2">
        <v>17</v>
      </c>
      <c r="C25" s="34" t="str">
        <f>'ЕФЕКТИВНІСТЬ 1 кв 2018 року'!C28</f>
        <v>Апеляційний суд Рівненської області</v>
      </c>
      <c r="E25" s="83">
        <f>'ЕФЕКТИВНІСТЬ 1 кв 2018 року'!K28</f>
        <v>12180.3</v>
      </c>
      <c r="F25" s="5">
        <f>'ЕФЕКТИВНІСТЬ 1 кв 2018 року'!E28</f>
        <v>2620.64</v>
      </c>
      <c r="G25" s="83">
        <f>'ЕФЕКТИВНІСТЬ 1 кв 2018 року'!N28</f>
        <v>11.7</v>
      </c>
      <c r="H25" s="65">
        <f>'ЕФЕКТИВНІСТЬ 1 кв 2018 року'!R28</f>
        <v>2.04</v>
      </c>
      <c r="I25" s="65">
        <f>'ЕФЕКТИВНІСТЬ 1 кв 2018 року'!Q28</f>
        <v>-0.19</v>
      </c>
      <c r="K25" s="129">
        <f>'ЕФЕКТИВНІСТЬ 1 кв 2018 року'!U28</f>
        <v>0</v>
      </c>
      <c r="L25" s="133">
        <f>'ЕФЕКТИВНІСТЬ 1 кв 2018 року'!V28</f>
        <v>0</v>
      </c>
      <c r="M25" s="131">
        <f>'ЕФЕКТИВНІСТЬ 1 кв 2018 року'!W28</f>
        <v>0</v>
      </c>
      <c r="N25" s="132" t="str">
        <f>'ЕФЕКТИВНІСТЬ 1 кв 2018 року'!X28</f>
        <v>ВА</v>
      </c>
    </row>
    <row r="26" spans="2:14" s="78" customFormat="1" x14ac:dyDescent="0.25">
      <c r="B26" s="2">
        <v>18</v>
      </c>
      <c r="C26" s="34" t="str">
        <f>'ЕФЕКТИВНІСТЬ 1 кв 2018 року'!C29</f>
        <v>Апеляційний суд Сумської області</v>
      </c>
      <c r="E26" s="83">
        <f>'ЕФЕКТИВНІСТЬ 1 кв 2018 року'!K29</f>
        <v>13759.4</v>
      </c>
      <c r="F26" s="5">
        <f>'ЕФЕКТИВНІСТЬ 1 кв 2018 року'!E29</f>
        <v>2865.26</v>
      </c>
      <c r="G26" s="83">
        <f>'ЕФЕКТИВНІСТЬ 1 кв 2018 року'!N29</f>
        <v>15.8</v>
      </c>
      <c r="H26" s="65">
        <f>'ЕФЕКТИВНІСТЬ 1 кв 2018 року'!R29</f>
        <v>1.5499999999999998</v>
      </c>
      <c r="I26" s="65">
        <f>'ЕФЕКТИВНІСТЬ 1 кв 2018 року'!Q29</f>
        <v>-9.9999999999999672E-3</v>
      </c>
      <c r="K26" s="129">
        <f>'ЕФЕКТИВНІСТЬ 1 кв 2018 року'!U29</f>
        <v>0</v>
      </c>
      <c r="L26" s="133">
        <f>'ЕФЕКТИВНІСТЬ 1 кв 2018 року'!V29</f>
        <v>0</v>
      </c>
      <c r="M26" s="131">
        <f>'ЕФЕКТИВНІСТЬ 1 кв 2018 року'!W29</f>
        <v>0</v>
      </c>
      <c r="N26" s="132" t="str">
        <f>'ЕФЕКТИВНІСТЬ 1 кв 2018 року'!X29</f>
        <v>ВА</v>
      </c>
    </row>
    <row r="27" spans="2:14" s="78" customFormat="1" x14ac:dyDescent="0.25">
      <c r="B27" s="2">
        <v>19</v>
      </c>
      <c r="C27" s="34" t="str">
        <f>'ЕФЕКТИВНІСТЬ 1 кв 2018 року'!C30</f>
        <v>Апеляційний суд Тернопільської області</v>
      </c>
      <c r="E27" s="83">
        <f>'ЕФЕКТИВНІСТЬ 1 кв 2018 року'!K30</f>
        <v>14141.6</v>
      </c>
      <c r="F27" s="5">
        <f>'ЕФЕКТИВНІСТЬ 1 кв 2018 року'!E30</f>
        <v>2307.63</v>
      </c>
      <c r="G27" s="83">
        <f>'ЕФЕКТИВНІСТЬ 1 кв 2018 року'!N30</f>
        <v>29.3</v>
      </c>
      <c r="H27" s="65">
        <f>'ЕФЕКТИВНІСТЬ 1 кв 2018 року'!R30</f>
        <v>0.31</v>
      </c>
      <c r="I27" s="65">
        <f>'ЕФЕКТИВНІСТЬ 1 кв 2018 року'!Q30</f>
        <v>0.32999999999999996</v>
      </c>
      <c r="K27" s="129">
        <f>'ЕФЕКТИВНІСТЬ 1 кв 2018 року'!U30</f>
        <v>0</v>
      </c>
      <c r="L27" s="133" t="str">
        <f>'ЕФЕКТИВНІСТЬ 1 кв 2018 року'!V30</f>
        <v>АА</v>
      </c>
      <c r="M27" s="131">
        <f>'ЕФЕКТИВНІСТЬ 1 кв 2018 року'!W30</f>
        <v>0</v>
      </c>
      <c r="N27" s="132">
        <f>'ЕФЕКТИВНІСТЬ 1 кв 2018 року'!X30</f>
        <v>0</v>
      </c>
    </row>
    <row r="28" spans="2:14" s="78" customFormat="1" x14ac:dyDescent="0.25">
      <c r="B28" s="2">
        <v>20</v>
      </c>
      <c r="C28" s="34" t="str">
        <f>'ЕФЕКТИВНІСТЬ 1 кв 2018 року'!C31</f>
        <v>Апеляційний суд Харківської області</v>
      </c>
      <c r="E28" s="83">
        <f>'ЕФЕКТИВНІСТЬ 1 кв 2018 року'!K31</f>
        <v>46881.9</v>
      </c>
      <c r="F28" s="5">
        <f>'ЕФЕКТИВНІСТЬ 1 кв 2018 року'!E31</f>
        <v>8354.41</v>
      </c>
      <c r="G28" s="83">
        <f>'ЕФЕКТИВНІСТЬ 1 кв 2018 року'!N31</f>
        <v>26.4</v>
      </c>
      <c r="H28" s="65">
        <f>'ЕФЕКТИВНІСТЬ 1 кв 2018 року'!R31</f>
        <v>2.95</v>
      </c>
      <c r="I28" s="65">
        <f>'ЕФЕКТИВНІСТЬ 1 кв 2018 року'!Q31</f>
        <v>-0.56000000000000005</v>
      </c>
      <c r="K28" s="129">
        <f>'ЕФЕКТИВНІСТЬ 1 кв 2018 року'!U31</f>
        <v>0</v>
      </c>
      <c r="L28" s="133">
        <f>'ЕФЕКТИВНІСТЬ 1 кв 2018 року'!V31</f>
        <v>0</v>
      </c>
      <c r="M28" s="131">
        <f>'ЕФЕКТИВНІСТЬ 1 кв 2018 року'!W31</f>
        <v>0</v>
      </c>
      <c r="N28" s="132" t="str">
        <f>'ЕФЕКТИВНІСТЬ 1 кв 2018 року'!X31</f>
        <v>ВА</v>
      </c>
    </row>
    <row r="29" spans="2:14" s="78" customFormat="1" x14ac:dyDescent="0.25">
      <c r="B29" s="2">
        <v>21</v>
      </c>
      <c r="C29" s="34" t="str">
        <f>'ЕФЕКТИВНІСТЬ 1 кв 2018 року'!C32</f>
        <v>Апеляційний суд Херсонської області</v>
      </c>
      <c r="E29" s="83">
        <f>'ЕФЕКТИВНІСТЬ 1 кв 2018 року'!K32</f>
        <v>19208.5</v>
      </c>
      <c r="F29" s="5">
        <f>'ЕФЕКТИВНІСТЬ 1 кв 2018 року'!E32</f>
        <v>2707.75</v>
      </c>
      <c r="G29" s="83">
        <f>'ЕФЕКТИВНІСТЬ 1 кв 2018 року'!N32</f>
        <v>18.100000000000001</v>
      </c>
      <c r="H29" s="65">
        <f>'ЕФЕКТИВНІСТЬ 1 кв 2018 року'!R32</f>
        <v>1</v>
      </c>
      <c r="I29" s="65">
        <f>'ЕФЕКТИВНІСТЬ 1 кв 2018 року'!Q32</f>
        <v>0.13999999999999999</v>
      </c>
      <c r="K29" s="129">
        <f>'ЕФЕКТИВНІСТЬ 1 кв 2018 року'!U32</f>
        <v>0</v>
      </c>
      <c r="L29" s="133" t="str">
        <f>'ЕФЕКТИВНІСТЬ 1 кв 2018 року'!V32</f>
        <v>АА</v>
      </c>
      <c r="M29" s="131">
        <f>'ЕФЕКТИВНІСТЬ 1 кв 2018 року'!W32</f>
        <v>0</v>
      </c>
      <c r="N29" s="132">
        <f>'ЕФЕКТИВНІСТЬ 1 кв 2018 року'!X32</f>
        <v>0</v>
      </c>
    </row>
    <row r="30" spans="2:14" s="78" customFormat="1" x14ac:dyDescent="0.25">
      <c r="B30" s="2">
        <v>22</v>
      </c>
      <c r="C30" s="34" t="str">
        <f>'ЕФЕКТИВНІСТЬ 1 кв 2018 року'!C33</f>
        <v>Апеляційний суд Хмельницької області</v>
      </c>
      <c r="E30" s="83">
        <f>'ЕФЕКТИВНІСТЬ 1 кв 2018 року'!K33</f>
        <v>20787.7</v>
      </c>
      <c r="F30" s="5">
        <f>'ЕФЕКТИВНІСТЬ 1 кв 2018 року'!E33</f>
        <v>4268.03</v>
      </c>
      <c r="G30" s="83">
        <f>'ЕФЕКТИВНІСТЬ 1 кв 2018 року'!N33</f>
        <v>22.7</v>
      </c>
      <c r="H30" s="65">
        <f>'ЕФЕКТИВНІСТЬ 1 кв 2018 року'!R33</f>
        <v>1.61</v>
      </c>
      <c r="I30" s="65">
        <f>'ЕФЕКТИВНІСТЬ 1 кв 2018 року'!Q33</f>
        <v>0.34999999999999992</v>
      </c>
      <c r="K30" s="129">
        <f>'ЕФЕКТИВНІСТЬ 1 кв 2018 року'!U33</f>
        <v>0</v>
      </c>
      <c r="L30" s="133" t="str">
        <f>'ЕФЕКТИВНІСТЬ 1 кв 2018 року'!V33</f>
        <v>АА</v>
      </c>
      <c r="M30" s="131">
        <f>'ЕФЕКТИВНІСТЬ 1 кв 2018 року'!W33</f>
        <v>0</v>
      </c>
      <c r="N30" s="132">
        <f>'ЕФЕКТИВНІСТЬ 1 кв 2018 року'!X33</f>
        <v>0</v>
      </c>
    </row>
    <row r="31" spans="2:14" s="78" customFormat="1" x14ac:dyDescent="0.25">
      <c r="B31" s="2">
        <v>23</v>
      </c>
      <c r="C31" s="34" t="str">
        <f>'ЕФЕКТИВНІСТЬ 1 кв 2018 року'!C34</f>
        <v>Апеляційний суд Черкаської області</v>
      </c>
      <c r="E31" s="83">
        <f>'ЕФЕКТИВНІСТЬ 1 кв 2018 року'!K34</f>
        <v>16824.5</v>
      </c>
      <c r="F31" s="5">
        <f>'ЕФЕКТИВНІСТЬ 1 кв 2018 року'!E34</f>
        <v>3271.91</v>
      </c>
      <c r="G31" s="83">
        <f>'ЕФЕКТИВНІСТЬ 1 кв 2018 року'!N34</f>
        <v>19.5</v>
      </c>
      <c r="H31" s="65">
        <f>'ЕФЕКТИВНІСТЬ 1 кв 2018 року'!R34</f>
        <v>1.38</v>
      </c>
      <c r="I31" s="65">
        <f>'ЕФЕКТИВНІСТЬ 1 кв 2018 року'!Q34</f>
        <v>-0.26999999999999996</v>
      </c>
      <c r="K31" s="129">
        <f>'ЕФЕКТИВНІСТЬ 1 кв 2018 року'!U34</f>
        <v>0</v>
      </c>
      <c r="L31" s="133">
        <f>'ЕФЕКТИВНІСТЬ 1 кв 2018 року'!V34</f>
        <v>0</v>
      </c>
      <c r="M31" s="131">
        <f>'ЕФЕКТИВНІСТЬ 1 кв 2018 року'!W34</f>
        <v>0</v>
      </c>
      <c r="N31" s="132" t="str">
        <f>'ЕФЕКТИВНІСТЬ 1 кв 2018 року'!X34</f>
        <v>ВА</v>
      </c>
    </row>
    <row r="32" spans="2:14" s="78" customFormat="1" x14ac:dyDescent="0.25">
      <c r="B32" s="2">
        <v>24</v>
      </c>
      <c r="C32" s="34" t="str">
        <f>'ЕФЕКТИВНІСТЬ 1 кв 2018 року'!C35</f>
        <v>Апеляційний суд Чернівецької області</v>
      </c>
      <c r="E32" s="83">
        <f>'ЕФЕКТИВНІСТЬ 1 кв 2018 року'!K35</f>
        <v>19682.8</v>
      </c>
      <c r="F32" s="5">
        <f>'ЕФЕКТИВНІСТЬ 1 кв 2018 року'!E35</f>
        <v>1654.29</v>
      </c>
      <c r="G32" s="83">
        <f>'ЕФЕКТИВНІСТЬ 1 кв 2018 року'!N35</f>
        <v>25.5</v>
      </c>
      <c r="H32" s="65">
        <f>'ЕФЕКТИВНІСТЬ 1 кв 2018 року'!R35</f>
        <v>-0.36</v>
      </c>
      <c r="I32" s="65">
        <f>'ЕФЕКТИВНІСТЬ 1 кв 2018 року'!Q35</f>
        <v>-0.1</v>
      </c>
      <c r="K32" s="129">
        <f>'ЕФЕКТИВНІСТЬ 1 кв 2018 року'!U35</f>
        <v>0</v>
      </c>
      <c r="L32" s="133">
        <f>'ЕФЕКТИВНІСТЬ 1 кв 2018 року'!V35</f>
        <v>0</v>
      </c>
      <c r="M32" s="131" t="str">
        <f>'ЕФЕКТИВНІСТЬ 1 кв 2018 року'!W35</f>
        <v>ВВ</v>
      </c>
      <c r="N32" s="132">
        <f>'ЕФЕКТИВНІСТЬ 1 кв 2018 року'!X35</f>
        <v>0</v>
      </c>
    </row>
    <row r="33" spans="2:14" x14ac:dyDescent="0.25">
      <c r="B33" s="2">
        <v>25</v>
      </c>
      <c r="C33" s="34" t="str">
        <f>'ЕФЕКТИВНІСТЬ 1 кв 2018 року'!C36</f>
        <v>Апеляційний суд Чернігівської області</v>
      </c>
      <c r="E33" s="83"/>
      <c r="F33" s="5"/>
      <c r="G33" s="83"/>
      <c r="H33" s="65"/>
      <c r="I33" s="65"/>
      <c r="K33" s="129" t="str">
        <f>'ЕФЕКТИВНІСТЬ 1 кв 2018 року'!U36</f>
        <v>АВ</v>
      </c>
      <c r="L33" s="133">
        <f>'ЕФЕКТИВНІСТЬ 1 кв 2018 року'!V36</f>
        <v>0</v>
      </c>
      <c r="M33" s="131">
        <f>'ЕФЕКТИВНІСТЬ 1 кв 2018 року'!W36</f>
        <v>0</v>
      </c>
      <c r="N33" s="132">
        <f>'ЕФЕКТИВНІСТЬ 1 кв 2018 року'!X36</f>
        <v>0</v>
      </c>
    </row>
    <row r="34" spans="2:14" x14ac:dyDescent="0.25">
      <c r="C34" s="78" t="s">
        <v>809</v>
      </c>
      <c r="E34" s="78"/>
      <c r="F34" s="78"/>
      <c r="G34" s="78"/>
      <c r="H34" s="78"/>
      <c r="I34" s="78"/>
      <c r="K34" s="78"/>
      <c r="L34" s="78"/>
      <c r="M34" s="78"/>
      <c r="N34" s="135"/>
    </row>
    <row r="35" spans="2:14" x14ac:dyDescent="0.25">
      <c r="E35" s="78"/>
      <c r="F35" s="78"/>
      <c r="G35" s="78"/>
      <c r="H35" s="78"/>
      <c r="I35" s="78"/>
      <c r="K35" s="78"/>
      <c r="L35" s="78"/>
      <c r="M35" s="78"/>
      <c r="N35" s="135"/>
    </row>
    <row r="36" spans="2:14" x14ac:dyDescent="0.25">
      <c r="B36" s="39" t="s">
        <v>720</v>
      </c>
      <c r="C36" s="39" t="s">
        <v>3</v>
      </c>
      <c r="E36" s="136">
        <f>SUM(E37:E61)</f>
        <v>327587.3</v>
      </c>
      <c r="F36" s="136">
        <f t="shared" ref="F36:G36" si="0">SUM(F37:F61)</f>
        <v>24771.500000000004</v>
      </c>
      <c r="G36" s="136">
        <f t="shared" si="0"/>
        <v>503.89999999999992</v>
      </c>
      <c r="H36" s="39"/>
      <c r="I36" s="39"/>
      <c r="K36" s="39"/>
      <c r="L36" s="39"/>
      <c r="M36" s="39"/>
      <c r="N36" s="39"/>
    </row>
    <row r="37" spans="2:14" x14ac:dyDescent="0.25">
      <c r="B37" s="2">
        <v>1</v>
      </c>
      <c r="C37" s="34" t="str">
        <f>'ЕФЕКТИВНІСТЬ 1 кв 2018 року'!C626</f>
        <v>Господарський суд Вінницької області</v>
      </c>
      <c r="E37" s="83">
        <f>'ЕФЕКТИВНІСТЬ 1 кв 2018 року'!K626</f>
        <v>7104.1</v>
      </c>
      <c r="F37" s="83">
        <f>'ЕФЕКТИВНІСТЬ 1 кв 2018 року'!E626</f>
        <v>373.09</v>
      </c>
      <c r="G37" s="83">
        <f>'ЕФЕКТИВНІСТЬ 1 кв 2018 року'!N626</f>
        <v>10</v>
      </c>
      <c r="H37" s="65">
        <f>'ЕФЕКТИВНІСТЬ 1 кв 2018 року'!R626</f>
        <v>-1.31</v>
      </c>
      <c r="I37" s="65">
        <f>'ЕФЕКТИВНІСТЬ 1 кв 2018 року'!Q626</f>
        <v>-1.76</v>
      </c>
      <c r="K37" s="129">
        <f>'ЕФЕКТИВНІСТЬ 1 кв 2018 року'!U626</f>
        <v>0</v>
      </c>
      <c r="L37" s="133">
        <f>'ЕФЕКТИВНІСТЬ 1 кв 2018 року'!V626</f>
        <v>0</v>
      </c>
      <c r="M37" s="131" t="str">
        <f>'ЕФЕКТИВНІСТЬ 1 кв 2018 року'!W626</f>
        <v>ВВ</v>
      </c>
      <c r="N37" s="132">
        <f>'ЕФЕКТИВНІСТЬ 1 кв 2018 року'!X626</f>
        <v>0</v>
      </c>
    </row>
    <row r="38" spans="2:14" x14ac:dyDescent="0.25">
      <c r="B38" s="2">
        <v>2</v>
      </c>
      <c r="C38" s="34" t="str">
        <f>'ЕФЕКТИВНІСТЬ 1 кв 2018 року'!C627</f>
        <v>Господарський суд Волинської області</v>
      </c>
      <c r="E38" s="83">
        <f>'ЕФЕКТИВНІСТЬ 1 кв 2018 року'!K627</f>
        <v>7291.8</v>
      </c>
      <c r="F38" s="83">
        <f>'ЕФЕКТИВНІСТЬ 1 кв 2018 року'!E627</f>
        <v>415.91</v>
      </c>
      <c r="G38" s="83">
        <f>'ЕФЕКТИВНІСТЬ 1 кв 2018 року'!N627</f>
        <v>8.8000000000000007</v>
      </c>
      <c r="H38" s="65">
        <f>'ЕФЕКТИВНІСТЬ 1 кв 2018 року'!R627</f>
        <v>-1.0699999999999998</v>
      </c>
      <c r="I38" s="65">
        <f>'ЕФЕКТИВНІСТЬ 1 кв 2018 року'!Q627</f>
        <v>-1.31</v>
      </c>
      <c r="K38" s="129">
        <f>'ЕФЕКТИВНІСТЬ 1 кв 2018 року'!U627</f>
        <v>0</v>
      </c>
      <c r="L38" s="133">
        <f>'ЕФЕКТИВНІСТЬ 1 кв 2018 року'!V627</f>
        <v>0</v>
      </c>
      <c r="M38" s="131" t="str">
        <f>'ЕФЕКТИВНІСТЬ 1 кв 2018 року'!W627</f>
        <v>ВВ</v>
      </c>
      <c r="N38" s="132">
        <f>'ЕФЕКТИВНІСТЬ 1 кв 2018 року'!X627</f>
        <v>0</v>
      </c>
    </row>
    <row r="39" spans="2:14" x14ac:dyDescent="0.25">
      <c r="B39" s="2">
        <v>3</v>
      </c>
      <c r="C39" s="34" t="str">
        <f>'ЕФЕКТИВНІСТЬ 1 кв 2018 року'!C628</f>
        <v>Господарський суд Дніпропетровської області</v>
      </c>
      <c r="E39" s="83">
        <f>'ЕФЕКТИВНІСТЬ 1 кв 2018 року'!K628</f>
        <v>21694.7</v>
      </c>
      <c r="F39" s="83">
        <f>'ЕФЕКТИВНІСТЬ 1 кв 2018 року'!E628</f>
        <v>2257.4899999999998</v>
      </c>
      <c r="G39" s="83">
        <f>'ЕФЕКТИВНІСТЬ 1 кв 2018 року'!N628</f>
        <v>38.1</v>
      </c>
      <c r="H39" s="65">
        <f>'ЕФЕКТИВНІСТЬ 1 кв 2018 року'!R628</f>
        <v>-0.21999999999999997</v>
      </c>
      <c r="I39" s="65">
        <f>'ЕФЕКТИВНІСТЬ 1 кв 2018 року'!Q628</f>
        <v>0.43999999999999995</v>
      </c>
      <c r="K39" s="129" t="str">
        <f>'ЕФЕКТИВНІСТЬ 1 кв 2018 року'!U628</f>
        <v>АВ</v>
      </c>
      <c r="L39" s="133">
        <f>'ЕФЕКТИВНІСТЬ 1 кв 2018 року'!V628</f>
        <v>0</v>
      </c>
      <c r="M39" s="131">
        <f>'ЕФЕКТИВНІСТЬ 1 кв 2018 року'!W628</f>
        <v>0</v>
      </c>
      <c r="N39" s="132">
        <f>'ЕФЕКТИВНІСТЬ 1 кв 2018 року'!X628</f>
        <v>0</v>
      </c>
    </row>
    <row r="40" spans="2:14" x14ac:dyDescent="0.25">
      <c r="B40" s="2">
        <v>4</v>
      </c>
      <c r="C40" s="34" t="str">
        <f>'ЕФЕКТИВНІСТЬ 1 кв 2018 року'!C629</f>
        <v>Господарський суд Донецької області</v>
      </c>
      <c r="E40" s="83">
        <f>'ЕФЕКТИВНІСТЬ 1 кв 2018 року'!K629</f>
        <v>12559.6</v>
      </c>
      <c r="F40" s="83">
        <f>'ЕФЕКТИВНІСТЬ 1 кв 2018 року'!E629</f>
        <v>1256.3399999999999</v>
      </c>
      <c r="G40" s="83">
        <f>'ЕФЕКТИВНІСТЬ 1 кв 2018 року'!N629</f>
        <v>31.1</v>
      </c>
      <c r="H40" s="65">
        <f>'ЕФЕКТИВНІСТЬ 1 кв 2018 року'!R629</f>
        <v>-0.46000000000000008</v>
      </c>
      <c r="I40" s="65">
        <f>'ЕФЕКТИВНІСТЬ 1 кв 2018 року'!Q629</f>
        <v>-4.0299999999999994</v>
      </c>
      <c r="K40" s="129">
        <f>'ЕФЕКТИВНІСТЬ 1 кв 2018 року'!U629</f>
        <v>0</v>
      </c>
      <c r="L40" s="133">
        <f>'ЕФЕКТИВНІСТЬ 1 кв 2018 року'!V629</f>
        <v>0</v>
      </c>
      <c r="M40" s="131" t="str">
        <f>'ЕФЕКТИВНІСТЬ 1 кв 2018 року'!W629</f>
        <v>ВВ</v>
      </c>
      <c r="N40" s="132">
        <f>'ЕФЕКТИВНІСТЬ 1 кв 2018 року'!X629</f>
        <v>0</v>
      </c>
    </row>
    <row r="41" spans="2:14" x14ac:dyDescent="0.25">
      <c r="B41" s="2">
        <v>5</v>
      </c>
      <c r="C41" s="34" t="str">
        <f>'ЕФЕКТИВНІСТЬ 1 кв 2018 року'!C630</f>
        <v>Господарський суд Житомирської області</v>
      </c>
      <c r="E41" s="83">
        <f>'ЕФЕКТИВНІСТЬ 1 кв 2018 року'!K630</f>
        <v>10094.4</v>
      </c>
      <c r="F41" s="83">
        <f>'ЕФЕКТИВНІСТЬ 1 кв 2018 року'!E630</f>
        <v>541.66</v>
      </c>
      <c r="G41" s="83">
        <f>'ЕФЕКТИВНІСТЬ 1 кв 2018 року'!N630</f>
        <v>15.1</v>
      </c>
      <c r="H41" s="65">
        <f>'ЕФЕКТИВНІСТЬ 1 кв 2018 року'!R630</f>
        <v>-1.29</v>
      </c>
      <c r="I41" s="65">
        <f>'ЕФЕКТИВНІСТЬ 1 кв 2018 року'!Q630</f>
        <v>-4.9000000000000004</v>
      </c>
      <c r="K41" s="129">
        <f>'ЕФЕКТИВНІСТЬ 1 кв 2018 року'!U630</f>
        <v>0</v>
      </c>
      <c r="L41" s="133">
        <f>'ЕФЕКТИВНІСТЬ 1 кв 2018 року'!V630</f>
        <v>0</v>
      </c>
      <c r="M41" s="131" t="str">
        <f>'ЕФЕКТИВНІСТЬ 1 кв 2018 року'!W630</f>
        <v>ВВ</v>
      </c>
      <c r="N41" s="132">
        <f>'ЕФЕКТИВНІСТЬ 1 кв 2018 року'!X630</f>
        <v>0</v>
      </c>
    </row>
    <row r="42" spans="2:14" x14ac:dyDescent="0.25">
      <c r="B42" s="2">
        <v>6</v>
      </c>
      <c r="C42" s="34" t="str">
        <f>'ЕФЕКТИВНІСТЬ 1 кв 2018 року'!C631</f>
        <v>Господарський суд Закарпатської області</v>
      </c>
      <c r="E42" s="83">
        <f>'ЕФЕКТИВНІСТЬ 1 кв 2018 року'!K631</f>
        <v>5605.1</v>
      </c>
      <c r="F42" s="83">
        <f>'ЕФЕКТИВНІСТЬ 1 кв 2018 року'!E631</f>
        <v>259.3</v>
      </c>
      <c r="G42" s="83">
        <f>'ЕФЕКТИВНІСТЬ 1 кв 2018 року'!N631</f>
        <v>6.9</v>
      </c>
      <c r="H42" s="65">
        <f>'ЕФЕКТИВНІСТЬ 1 кв 2018 року'!R631</f>
        <v>-1.5299999999999998</v>
      </c>
      <c r="I42" s="65">
        <f>'ЕФЕКТИВНІСТЬ 1 кв 2018 року'!Q631</f>
        <v>-2.66</v>
      </c>
      <c r="K42" s="129">
        <f>'ЕФЕКТИВНІСТЬ 1 кв 2018 року'!U631</f>
        <v>0</v>
      </c>
      <c r="L42" s="133">
        <f>'ЕФЕКТИВНІСТЬ 1 кв 2018 року'!V631</f>
        <v>0</v>
      </c>
      <c r="M42" s="131" t="str">
        <f>'ЕФЕКТИВНІСТЬ 1 кв 2018 року'!W631</f>
        <v>ВВ</v>
      </c>
      <c r="N42" s="132">
        <f>'ЕФЕКТИВНІСТЬ 1 кв 2018 року'!X631</f>
        <v>0</v>
      </c>
    </row>
    <row r="43" spans="2:14" x14ac:dyDescent="0.25">
      <c r="B43" s="2">
        <v>7</v>
      </c>
      <c r="C43" s="34" t="str">
        <f>'ЕФЕКТИВНІСТЬ 1 кв 2018 року'!C632</f>
        <v>Господарський суд Запорізької області</v>
      </c>
      <c r="E43" s="83">
        <f>'ЕФЕКТИВНІСТЬ 1 кв 2018 року'!K632</f>
        <v>15127</v>
      </c>
      <c r="F43" s="83">
        <f>'ЕФЕКТИВНІСТЬ 1 кв 2018 року'!E632</f>
        <v>1075.48</v>
      </c>
      <c r="G43" s="83">
        <f>'ЕФЕКТИВНІСТЬ 1 кв 2018 року'!N632</f>
        <v>19.5</v>
      </c>
      <c r="H43" s="65">
        <f>'ЕФЕКТИВНІСТЬ 1 кв 2018 року'!R632</f>
        <v>-0.67</v>
      </c>
      <c r="I43" s="65">
        <f>'ЕФЕКТИВНІСТЬ 1 кв 2018 року'!Q632</f>
        <v>-0.53</v>
      </c>
      <c r="K43" s="129">
        <f>'ЕФЕКТИВНІСТЬ 1 кв 2018 року'!U632</f>
        <v>0</v>
      </c>
      <c r="L43" s="133">
        <f>'ЕФЕКТИВНІСТЬ 1 кв 2018 року'!V632</f>
        <v>0</v>
      </c>
      <c r="M43" s="131" t="str">
        <f>'ЕФЕКТИВНІСТЬ 1 кв 2018 року'!W632</f>
        <v>ВВ</v>
      </c>
      <c r="N43" s="132">
        <f>'ЕФЕКТИВНІСТЬ 1 кв 2018 року'!X632</f>
        <v>0</v>
      </c>
    </row>
    <row r="44" spans="2:14" x14ac:dyDescent="0.25">
      <c r="B44" s="2">
        <v>8</v>
      </c>
      <c r="C44" s="34" t="str">
        <f>'ЕФЕКТИВНІСТЬ 1 кв 2018 року'!C633</f>
        <v>Господарський суд Івано-Франківської області</v>
      </c>
      <c r="E44" s="83">
        <f>'ЕФЕКТИВНІСТЬ 1 кв 2018 року'!K633</f>
        <v>12424.5</v>
      </c>
      <c r="F44" s="83">
        <f>'ЕФЕКТИВНІСТЬ 1 кв 2018 року'!E633</f>
        <v>547.52</v>
      </c>
      <c r="G44" s="83">
        <f>'ЕФЕКТИВНІСТЬ 1 кв 2018 року'!N633</f>
        <v>19.7</v>
      </c>
      <c r="H44" s="65">
        <f>'ЕФЕКТИВНІСТЬ 1 кв 2018 року'!R633</f>
        <v>-1.74</v>
      </c>
      <c r="I44" s="65">
        <f>'ЕФЕКТИВНІСТЬ 1 кв 2018 року'!Q633</f>
        <v>-7.46</v>
      </c>
      <c r="K44" s="129">
        <f>'ЕФЕКТИВНІСТЬ 1 кв 2018 року'!U633</f>
        <v>0</v>
      </c>
      <c r="L44" s="133">
        <f>'ЕФЕКТИВНІСТЬ 1 кв 2018 року'!V633</f>
        <v>0</v>
      </c>
      <c r="M44" s="131" t="str">
        <f>'ЕФЕКТИВНІСТЬ 1 кв 2018 року'!W633</f>
        <v>ВВ</v>
      </c>
      <c r="N44" s="132">
        <f>'ЕФЕКТИВНІСТЬ 1 кв 2018 року'!X633</f>
        <v>0</v>
      </c>
    </row>
    <row r="45" spans="2:14" x14ac:dyDescent="0.25">
      <c r="B45" s="2">
        <v>9</v>
      </c>
      <c r="C45" s="34" t="str">
        <f>'ЕФЕКТИВНІСТЬ 1 кв 2018 року'!C634</f>
        <v>Господарський суд Київської області</v>
      </c>
      <c r="E45" s="83">
        <f>'ЕФЕКТИВНІСТЬ 1 кв 2018 року'!K634</f>
        <v>17793.8</v>
      </c>
      <c r="F45" s="83">
        <f>'ЕФЕКТИВНІСТЬ 1 кв 2018 року'!E634</f>
        <v>1737.31</v>
      </c>
      <c r="G45" s="83">
        <f>'ЕФЕКТИВНІСТЬ 1 кв 2018 року'!N634</f>
        <v>28.6</v>
      </c>
      <c r="H45" s="65">
        <f>'ЕФЕКТИВНІСТЬ 1 кв 2018 року'!R634</f>
        <v>-0.25</v>
      </c>
      <c r="I45" s="65">
        <f>'ЕФЕКТИВНІСТЬ 1 кв 2018 року'!Q634</f>
        <v>0.38</v>
      </c>
      <c r="K45" s="129" t="str">
        <f>'ЕФЕКТИВНІСТЬ 1 кв 2018 року'!U634</f>
        <v>АВ</v>
      </c>
      <c r="L45" s="133">
        <f>'ЕФЕКТИВНІСТЬ 1 кв 2018 року'!V634</f>
        <v>0</v>
      </c>
      <c r="M45" s="131">
        <f>'ЕФЕКТИВНІСТЬ 1 кв 2018 року'!W634</f>
        <v>0</v>
      </c>
      <c r="N45" s="132">
        <f>'ЕФЕКТИВНІСТЬ 1 кв 2018 року'!X634</f>
        <v>0</v>
      </c>
    </row>
    <row r="46" spans="2:14" x14ac:dyDescent="0.25">
      <c r="B46" s="2">
        <v>10</v>
      </c>
      <c r="C46" s="34" t="str">
        <f>'ЕФЕКТИВНІСТЬ 1 кв 2018 року'!C635</f>
        <v>Господарський суд Кіровоградської області</v>
      </c>
      <c r="E46" s="83">
        <f>'ЕФЕКТИВНІСТЬ 1 кв 2018 року'!K635</f>
        <v>7325</v>
      </c>
      <c r="F46" s="83">
        <f>'ЕФЕКТИВНІСТЬ 1 кв 2018 року'!E635</f>
        <v>356.36</v>
      </c>
      <c r="G46" s="83">
        <f>'ЕФЕКТИВНІСТЬ 1 кв 2018 року'!N635</f>
        <v>6.9</v>
      </c>
      <c r="H46" s="65">
        <f>'ЕФЕКТИВНІСТЬ 1 кв 2018 року'!R635</f>
        <v>-1.29</v>
      </c>
      <c r="I46" s="65">
        <f>'ЕФЕКТИВНІСТЬ 1 кв 2018 року'!Q635</f>
        <v>-10.42</v>
      </c>
      <c r="K46" s="129">
        <f>'ЕФЕКТИВНІСТЬ 1 кв 2018 року'!U635</f>
        <v>0</v>
      </c>
      <c r="L46" s="133">
        <f>'ЕФЕКТИВНІСТЬ 1 кв 2018 року'!V635</f>
        <v>0</v>
      </c>
      <c r="M46" s="131" t="str">
        <f>'ЕФЕКТИВНІСТЬ 1 кв 2018 року'!W635</f>
        <v>ВВ</v>
      </c>
      <c r="N46" s="132">
        <f>'ЕФЕКТИВНІСТЬ 1 кв 2018 року'!X635</f>
        <v>0</v>
      </c>
    </row>
    <row r="47" spans="2:14" x14ac:dyDescent="0.25">
      <c r="B47" s="2">
        <v>11</v>
      </c>
      <c r="C47" s="34" t="str">
        <f>'ЕФЕКТИВНІСТЬ 1 кв 2018 року'!C636</f>
        <v>Господарський суд Луганської області</v>
      </c>
      <c r="E47" s="83">
        <f>'ЕФЕКТИВНІСТЬ 1 кв 2018 року'!K636</f>
        <v>9589</v>
      </c>
      <c r="F47" s="83">
        <f>'ЕФЕКТИВНІСТЬ 1 кв 2018 року'!E636</f>
        <v>238.32</v>
      </c>
      <c r="G47" s="83">
        <f>'ЕФЕКТИВНІСТЬ 1 кв 2018 року'!N636</f>
        <v>17.3</v>
      </c>
      <c r="H47" s="65">
        <f>'ЕФЕКТИВНІСТЬ 1 кв 2018 року'!R636</f>
        <v>-3.47</v>
      </c>
      <c r="I47" s="65">
        <f>'ЕФЕКТИВНІСТЬ 1 кв 2018 року'!Q636</f>
        <v>-2.62</v>
      </c>
      <c r="K47" s="129">
        <f>'ЕФЕКТИВНІСТЬ 1 кв 2018 року'!U636</f>
        <v>0</v>
      </c>
      <c r="L47" s="133">
        <f>'ЕФЕКТИВНІСТЬ 1 кв 2018 року'!V636</f>
        <v>0</v>
      </c>
      <c r="M47" s="131" t="str">
        <f>'ЕФЕКТИВНІСТЬ 1 кв 2018 року'!W636</f>
        <v>ВВ</v>
      </c>
      <c r="N47" s="132">
        <f>'ЕФЕКТИВНІСТЬ 1 кв 2018 року'!X636</f>
        <v>0</v>
      </c>
    </row>
    <row r="48" spans="2:14" x14ac:dyDescent="0.25">
      <c r="B48" s="2">
        <v>12</v>
      </c>
      <c r="C48" s="34" t="str">
        <f>'ЕФЕКТИВНІСТЬ 1 кв 2018 року'!C637</f>
        <v>Господарський суд Львівської області</v>
      </c>
      <c r="E48" s="83">
        <f>'ЕФЕКТИВНІСТЬ 1 кв 2018 року'!K637</f>
        <v>18723.900000000001</v>
      </c>
      <c r="F48" s="83">
        <f>'ЕФЕКТИВНІСТЬ 1 кв 2018 року'!E637</f>
        <v>1028.53</v>
      </c>
      <c r="G48" s="83">
        <f>'ЕФЕКТИВНІСТЬ 1 кв 2018 року'!N637</f>
        <v>34.5</v>
      </c>
      <c r="H48" s="65">
        <f>'ЕФЕКТИВНІСТЬ 1 кв 2018 року'!R637</f>
        <v>-1.31</v>
      </c>
      <c r="I48" s="65">
        <f>'ЕФЕКТИВНІСТЬ 1 кв 2018 року'!Q637</f>
        <v>0.32000000000000006</v>
      </c>
      <c r="K48" s="129" t="str">
        <f>'ЕФЕКТИВНІСТЬ 1 кв 2018 року'!U637</f>
        <v>АВ</v>
      </c>
      <c r="L48" s="133">
        <f>'ЕФЕКТИВНІСТЬ 1 кв 2018 року'!V637</f>
        <v>0</v>
      </c>
      <c r="M48" s="131">
        <f>'ЕФЕКТИВНІСТЬ 1 кв 2018 року'!W637</f>
        <v>0</v>
      </c>
      <c r="N48" s="132">
        <f>'ЕФЕКТИВНІСТЬ 1 кв 2018 року'!X637</f>
        <v>0</v>
      </c>
    </row>
    <row r="49" spans="2:14" x14ac:dyDescent="0.25">
      <c r="B49" s="2">
        <v>13</v>
      </c>
      <c r="C49" s="34" t="str">
        <f>'ЕФЕКТИВНІСТЬ 1 кв 2018 року'!C638</f>
        <v>Господарський суд Миколаївської області</v>
      </c>
      <c r="E49" s="83">
        <f>'ЕФЕКТИВНІСТЬ 1 кв 2018 року'!K638</f>
        <v>9274</v>
      </c>
      <c r="F49" s="83">
        <f>'ЕФЕКТИВНІСТЬ 1 кв 2018 року'!E638</f>
        <v>501.76</v>
      </c>
      <c r="G49" s="83">
        <f>'ЕФЕКТИВНІСТЬ 1 кв 2018 року'!N638</f>
        <v>12.8</v>
      </c>
      <c r="H49" s="65">
        <f>'ЕФЕКТИВНІСТЬ 1 кв 2018 року'!R638</f>
        <v>-1.24</v>
      </c>
      <c r="I49" s="65">
        <f>'ЕФЕКТИВНІСТЬ 1 кв 2018 року'!Q638</f>
        <v>-5.6000000000000005</v>
      </c>
      <c r="K49" s="129">
        <f>'ЕФЕКТИВНІСТЬ 1 кв 2018 року'!U638</f>
        <v>0</v>
      </c>
      <c r="L49" s="133">
        <f>'ЕФЕКТИВНІСТЬ 1 кв 2018 року'!V638</f>
        <v>0</v>
      </c>
      <c r="M49" s="131" t="str">
        <f>'ЕФЕКТИВНІСТЬ 1 кв 2018 року'!W638</f>
        <v>ВВ</v>
      </c>
      <c r="N49" s="132">
        <f>'ЕФЕКТИВНІСТЬ 1 кв 2018 року'!X638</f>
        <v>0</v>
      </c>
    </row>
    <row r="50" spans="2:14" x14ac:dyDescent="0.25">
      <c r="B50" s="2">
        <v>14</v>
      </c>
      <c r="C50" s="34" t="str">
        <f>'ЕФЕКТИВНІСТЬ 1 кв 2018 року'!C639</f>
        <v>Господарський суд міста Києва</v>
      </c>
      <c r="E50" s="83">
        <f>'ЕФЕКТИВНІСТЬ 1 кв 2018 року'!K639</f>
        <v>41839</v>
      </c>
      <c r="F50" s="83">
        <f>'ЕФЕКТИВНІСТЬ 1 кв 2018 року'!E639</f>
        <v>6781.61</v>
      </c>
      <c r="G50" s="83">
        <f>'ЕФЕКТИВНІСТЬ 1 кв 2018 року'!N639</f>
        <v>29.9</v>
      </c>
      <c r="H50" s="65">
        <f>'ЕФЕКТИВНІСТЬ 1 кв 2018 року'!R639</f>
        <v>1.92</v>
      </c>
      <c r="I50" s="65">
        <f>'ЕФЕКТИВНІСТЬ 1 кв 2018 року'!Q639</f>
        <v>0.63</v>
      </c>
      <c r="K50" s="129">
        <f>'ЕФЕКТИВНІСТЬ 1 кв 2018 року'!U639</f>
        <v>0</v>
      </c>
      <c r="L50" s="133" t="str">
        <f>'ЕФЕКТИВНІСТЬ 1 кв 2018 року'!V639</f>
        <v>АА</v>
      </c>
      <c r="M50" s="131">
        <f>'ЕФЕКТИВНІСТЬ 1 кв 2018 року'!W639</f>
        <v>0</v>
      </c>
      <c r="N50" s="132">
        <f>'ЕФЕКТИВНІСТЬ 1 кв 2018 року'!X639</f>
        <v>0</v>
      </c>
    </row>
    <row r="51" spans="2:14" x14ac:dyDescent="0.25">
      <c r="B51" s="2">
        <v>15</v>
      </c>
      <c r="C51" s="34" t="str">
        <f>'ЕФЕКТИВНІСТЬ 1 кв 2018 року'!C640</f>
        <v>Господарський суд Одеської області</v>
      </c>
      <c r="E51" s="83">
        <f>'ЕФЕКТИВНІСТЬ 1 кв 2018 року'!K640</f>
        <v>19932.2</v>
      </c>
      <c r="F51" s="83">
        <f>'ЕФЕКТИВНІСТЬ 1 кв 2018 року'!E640</f>
        <v>1433.97</v>
      </c>
      <c r="G51" s="83">
        <f>'ЕФЕКТИВНІСТЬ 1 кв 2018 року'!N640</f>
        <v>17.7</v>
      </c>
      <c r="H51" s="65">
        <f>'ЕФЕКТИВНІСТЬ 1 кв 2018 року'!R640</f>
        <v>-0.36</v>
      </c>
      <c r="I51" s="65">
        <f>'ЕФЕКТИВНІСТЬ 1 кв 2018 року'!Q640</f>
        <v>-10.33</v>
      </c>
      <c r="K51" s="129">
        <f>'ЕФЕКТИВНІСТЬ 1 кв 2018 року'!U640</f>
        <v>0</v>
      </c>
      <c r="L51" s="133">
        <f>'ЕФЕКТИВНІСТЬ 1 кв 2018 року'!V640</f>
        <v>0</v>
      </c>
      <c r="M51" s="131" t="str">
        <f>'ЕФЕКТИВНІСТЬ 1 кв 2018 року'!W640</f>
        <v>ВВ</v>
      </c>
      <c r="N51" s="132">
        <f>'ЕФЕКТИВНІСТЬ 1 кв 2018 року'!X640</f>
        <v>0</v>
      </c>
    </row>
    <row r="52" spans="2:14" x14ac:dyDescent="0.25">
      <c r="B52" s="2">
        <v>16</v>
      </c>
      <c r="C52" s="34" t="str">
        <f>'ЕФЕКТИВНІСТЬ 1 кв 2018 року'!C641</f>
        <v>Господарський суд Полтавської області</v>
      </c>
      <c r="E52" s="83">
        <f>'ЕФЕКТИВНІСТЬ 1 кв 2018 року'!K641</f>
        <v>9895.2999999999993</v>
      </c>
      <c r="F52" s="83">
        <f>'ЕФЕКТИВНІСТЬ 1 кв 2018 року'!E641</f>
        <v>577.63</v>
      </c>
      <c r="G52" s="83">
        <f>'ЕФЕКТИВНІСТЬ 1 кв 2018 року'!N641</f>
        <v>13.7</v>
      </c>
      <c r="H52" s="65">
        <f>'ЕФЕКТИВНІСТЬ 1 кв 2018 року'!R641</f>
        <v>-1.08</v>
      </c>
      <c r="I52" s="65">
        <f>'ЕФЕКТИВНІСТЬ 1 кв 2018 року'!Q641</f>
        <v>-4.58</v>
      </c>
      <c r="K52" s="129">
        <f>'ЕФЕКТИВНІСТЬ 1 кв 2018 року'!U641</f>
        <v>0</v>
      </c>
      <c r="L52" s="133">
        <f>'ЕФЕКТИВНІСТЬ 1 кв 2018 року'!V641</f>
        <v>0</v>
      </c>
      <c r="M52" s="131" t="str">
        <f>'ЕФЕКТИВНІСТЬ 1 кв 2018 року'!W641</f>
        <v>ВВ</v>
      </c>
      <c r="N52" s="132">
        <f>'ЕФЕКТИВНІСТЬ 1 кв 2018 року'!X641</f>
        <v>0</v>
      </c>
    </row>
    <row r="53" spans="2:14" x14ac:dyDescent="0.25">
      <c r="B53" s="2">
        <v>17</v>
      </c>
      <c r="C53" s="34" t="str">
        <f>'ЕФЕКТИВНІСТЬ 1 кв 2018 року'!C642</f>
        <v>Господарський суд Рівненської області</v>
      </c>
      <c r="E53" s="83">
        <f>'ЕФЕКТИВНІСТЬ 1 кв 2018 року'!K642</f>
        <v>8991</v>
      </c>
      <c r="F53" s="83">
        <f>'ЕФЕКТИВНІСТЬ 1 кв 2018 року'!E642</f>
        <v>450.63</v>
      </c>
      <c r="G53" s="83">
        <f>'ЕФЕКТИВНІСТЬ 1 кв 2018 року'!N642</f>
        <v>10.9</v>
      </c>
      <c r="H53" s="65">
        <f>'ЕФЕКТИВНІСТЬ 1 кв 2018 року'!R642</f>
        <v>-1.35</v>
      </c>
      <c r="I53" s="65">
        <f>'ЕФЕКТИВНІСТЬ 1 кв 2018 року'!Q642</f>
        <v>-2.92</v>
      </c>
      <c r="K53" s="129">
        <f>'ЕФЕКТИВНІСТЬ 1 кв 2018 року'!U642</f>
        <v>0</v>
      </c>
      <c r="L53" s="133">
        <f>'ЕФЕКТИВНІСТЬ 1 кв 2018 року'!V642</f>
        <v>0</v>
      </c>
      <c r="M53" s="131" t="str">
        <f>'ЕФЕКТИВНІСТЬ 1 кв 2018 року'!W642</f>
        <v>ВВ</v>
      </c>
      <c r="N53" s="132">
        <f>'ЕФЕКТИВНІСТЬ 1 кв 2018 року'!X642</f>
        <v>0</v>
      </c>
    </row>
    <row r="54" spans="2:14" x14ac:dyDescent="0.25">
      <c r="B54" s="2">
        <v>18</v>
      </c>
      <c r="C54" s="34" t="str">
        <f>'ЕФЕКТИВНІСТЬ 1 кв 2018 року'!C643</f>
        <v>Господарський суд Сумської області</v>
      </c>
      <c r="E54" s="83">
        <f>'ЕФЕКТИВНІСТЬ 1 кв 2018 року'!K643</f>
        <v>8504.6</v>
      </c>
      <c r="F54" s="83">
        <f>'ЕФЕКТИВНІСТЬ 1 кв 2018 року'!E643</f>
        <v>533.74</v>
      </c>
      <c r="G54" s="83">
        <f>'ЕФЕКТИВНІСТЬ 1 кв 2018 року'!N643</f>
        <v>13.2</v>
      </c>
      <c r="H54" s="65">
        <f>'ЕФЕКТИВНІСТЬ 1 кв 2018 року'!R643</f>
        <v>-0.99</v>
      </c>
      <c r="I54" s="65">
        <f>'ЕФЕКТИВНІСТЬ 1 кв 2018 року'!Q643</f>
        <v>-0.83</v>
      </c>
      <c r="K54" s="129">
        <f>'ЕФЕКТИВНІСТЬ 1 кв 2018 року'!U643</f>
        <v>0</v>
      </c>
      <c r="L54" s="133">
        <f>'ЕФЕКТИВНІСТЬ 1 кв 2018 року'!V643</f>
        <v>0</v>
      </c>
      <c r="M54" s="131" t="str">
        <f>'ЕФЕКТИВНІСТЬ 1 кв 2018 року'!W643</f>
        <v>ВВ</v>
      </c>
      <c r="N54" s="132">
        <f>'ЕФЕКТИВНІСТЬ 1 кв 2018 року'!X643</f>
        <v>0</v>
      </c>
    </row>
    <row r="55" spans="2:14" x14ac:dyDescent="0.25">
      <c r="B55" s="2">
        <v>19</v>
      </c>
      <c r="C55" s="34" t="str">
        <f>'ЕФЕКТИВНІСТЬ 1 кв 2018 року'!C644</f>
        <v>Господарський суд Тернопільської області</v>
      </c>
      <c r="E55" s="83">
        <f>'ЕФЕКТИВНІСТЬ 1 кв 2018 року'!K644</f>
        <v>9683.2999999999993</v>
      </c>
      <c r="F55" s="83">
        <f>'ЕФЕКТИВНІСТЬ 1 кв 2018 року'!E644</f>
        <v>278.64999999999998</v>
      </c>
      <c r="G55" s="83">
        <f>'ЕФЕКТИВНІСТЬ 1 кв 2018 року'!N644</f>
        <v>38.9</v>
      </c>
      <c r="H55" s="65">
        <f>'ЕФЕКТИВНІСТЬ 1 кв 2018 року'!R644</f>
        <v>-3.06</v>
      </c>
      <c r="I55" s="65">
        <f>'ЕФЕКТИВНІСТЬ 1 кв 2018 року'!Q644</f>
        <v>-3.0700000000000003</v>
      </c>
      <c r="K55" s="129">
        <f>'ЕФЕКТИВНІСТЬ 1 кв 2018 року'!U644</f>
        <v>0</v>
      </c>
      <c r="L55" s="133">
        <f>'ЕФЕКТИВНІСТЬ 1 кв 2018 року'!V644</f>
        <v>0</v>
      </c>
      <c r="M55" s="131" t="str">
        <f>'ЕФЕКТИВНІСТЬ 1 кв 2018 року'!W644</f>
        <v>ВВ</v>
      </c>
      <c r="N55" s="132">
        <f>'ЕФЕКТИВНІСТЬ 1 кв 2018 року'!X644</f>
        <v>0</v>
      </c>
    </row>
    <row r="56" spans="2:14" x14ac:dyDescent="0.25">
      <c r="B56" s="2">
        <v>20</v>
      </c>
      <c r="C56" s="34" t="str">
        <f>'ЕФЕКТИВНІСТЬ 1 кв 2018 року'!C645</f>
        <v>Господарський суд Харківської області</v>
      </c>
      <c r="E56" s="83">
        <f>'ЕФЕКТИВНІСТЬ 1 кв 2018 року'!K645</f>
        <v>29613.1</v>
      </c>
      <c r="F56" s="83">
        <f>'ЕФЕКТИВНІСТЬ 1 кв 2018 року'!E645</f>
        <v>1764.73</v>
      </c>
      <c r="G56" s="83">
        <f>'ЕФЕКТИВНІСТЬ 1 кв 2018 року'!N645</f>
        <v>12.8</v>
      </c>
      <c r="H56" s="65">
        <f>'ЕФЕКТИВНІСТЬ 1 кв 2018 року'!R645</f>
        <v>0</v>
      </c>
      <c r="I56" s="65">
        <f>'ЕФЕКТИВНІСТЬ 1 кв 2018 року'!Q645</f>
        <v>0.53</v>
      </c>
      <c r="K56" s="129">
        <f>'ЕФЕКТИВНІСТЬ 1 кв 2018 року'!U645</f>
        <v>0</v>
      </c>
      <c r="L56" s="133" t="str">
        <f>'ЕФЕКТИВНІСТЬ 1 кв 2018 року'!V645</f>
        <v>АА</v>
      </c>
      <c r="M56" s="131">
        <f>'ЕФЕКТИВНІСТЬ 1 кв 2018 року'!W645</f>
        <v>0</v>
      </c>
      <c r="N56" s="132">
        <f>'ЕФЕКТИВНІСТЬ 1 кв 2018 року'!X645</f>
        <v>0</v>
      </c>
    </row>
    <row r="57" spans="2:14" x14ac:dyDescent="0.25">
      <c r="B57" s="2">
        <v>21</v>
      </c>
      <c r="C57" s="34" t="str">
        <f>'ЕФЕКТИВНІСТЬ 1 кв 2018 року'!C646</f>
        <v>Господарський суд Херсонської області</v>
      </c>
      <c r="E57" s="83">
        <f>'ЕФЕКТИВНІСТЬ 1 кв 2018 року'!K646</f>
        <v>7377.3</v>
      </c>
      <c r="F57" s="83">
        <f>'ЕФЕКТИВНІСТЬ 1 кв 2018 року'!E646</f>
        <v>523.96</v>
      </c>
      <c r="G57" s="83">
        <f>'ЕФЕКТИВНІСТЬ 1 кв 2018 року'!N646</f>
        <v>15.7</v>
      </c>
      <c r="H57" s="65">
        <f>'ЕФЕКТИВНІСТЬ 1 кв 2018 року'!R646</f>
        <v>-0.91</v>
      </c>
      <c r="I57" s="65">
        <f>'ЕФЕКТИВНІСТЬ 1 кв 2018 року'!Q646</f>
        <v>-5.95</v>
      </c>
      <c r="K57" s="129">
        <f>'ЕФЕКТИВНІСТЬ 1 кв 2018 року'!U646</f>
        <v>0</v>
      </c>
      <c r="L57" s="133">
        <f>'ЕФЕКТИВНІСТЬ 1 кв 2018 року'!V646</f>
        <v>0</v>
      </c>
      <c r="M57" s="131" t="str">
        <f>'ЕФЕКТИВНІСТЬ 1 кв 2018 року'!W646</f>
        <v>ВВ</v>
      </c>
      <c r="N57" s="132">
        <f>'ЕФЕКТИВНІСТЬ 1 кв 2018 року'!X646</f>
        <v>0</v>
      </c>
    </row>
    <row r="58" spans="2:14" x14ac:dyDescent="0.25">
      <c r="B58" s="2">
        <v>22</v>
      </c>
      <c r="C58" s="34" t="str">
        <f>'ЕФЕКТИВНІСТЬ 1 кв 2018 року'!C647</f>
        <v>Господарський суд Хмельницької області</v>
      </c>
      <c r="E58" s="83">
        <f>'ЕФЕКТИВНІСТЬ 1 кв 2018 року'!K647</f>
        <v>10929.2</v>
      </c>
      <c r="F58" s="83">
        <f>'ЕФЕКТИВНІСТЬ 1 кв 2018 року'!E647</f>
        <v>492.59</v>
      </c>
      <c r="G58" s="83">
        <f>'ЕФЕКТИВНІСТЬ 1 кв 2018 року'!N647</f>
        <v>13</v>
      </c>
      <c r="H58" s="65">
        <f>'ЕФЕКТИВНІСТЬ 1 кв 2018 року'!R647</f>
        <v>-1.58</v>
      </c>
      <c r="I58" s="65">
        <f>'ЕФЕКТИВНІСТЬ 1 кв 2018 року'!Q647</f>
        <v>-1.3900000000000001</v>
      </c>
      <c r="K58" s="129">
        <f>'ЕФЕКТИВНІСТЬ 1 кв 2018 року'!U647</f>
        <v>0</v>
      </c>
      <c r="L58" s="133">
        <f>'ЕФЕКТИВНІСТЬ 1 кв 2018 року'!V647</f>
        <v>0</v>
      </c>
      <c r="M58" s="131" t="str">
        <f>'ЕФЕКТИВНІСТЬ 1 кв 2018 року'!W647</f>
        <v>ВВ</v>
      </c>
      <c r="N58" s="132">
        <f>'ЕФЕКТИВНІСТЬ 1 кв 2018 року'!X647</f>
        <v>0</v>
      </c>
    </row>
    <row r="59" spans="2:14" x14ac:dyDescent="0.25">
      <c r="B59" s="2">
        <v>23</v>
      </c>
      <c r="C59" s="34" t="str">
        <f>'ЕФЕКТИВНІСТЬ 1 кв 2018 року'!C648</f>
        <v>Господарський суд Черкаської області</v>
      </c>
      <c r="E59" s="83">
        <f>'ЕФЕКТИВНІСТЬ 1 кв 2018 року'!K648</f>
        <v>8373.2000000000007</v>
      </c>
      <c r="F59" s="83">
        <f>'ЕФЕКТИВНІСТЬ 1 кв 2018 року'!E648</f>
        <v>636.26</v>
      </c>
      <c r="G59" s="83">
        <f>'ЕФЕКТИВНІСТЬ 1 кв 2018 року'!N648</f>
        <v>13.9</v>
      </c>
      <c r="H59" s="65">
        <f>'ЕФЕКТИВНІСТЬ 1 кв 2018 року'!R648</f>
        <v>-0.69</v>
      </c>
      <c r="I59" s="65">
        <f>'ЕФЕКТИВНІСТЬ 1 кв 2018 року'!Q648</f>
        <v>-0.60000000000000009</v>
      </c>
      <c r="K59" s="129">
        <f>'ЕФЕКТИВНІСТЬ 1 кв 2018 року'!U648</f>
        <v>0</v>
      </c>
      <c r="L59" s="133">
        <f>'ЕФЕКТИВНІСТЬ 1 кв 2018 року'!V648</f>
        <v>0</v>
      </c>
      <c r="M59" s="131" t="str">
        <f>'ЕФЕКТИВНІСТЬ 1 кв 2018 року'!W648</f>
        <v>ВВ</v>
      </c>
      <c r="N59" s="132">
        <f>'ЕФЕКТИВНІСТЬ 1 кв 2018 року'!X648</f>
        <v>0</v>
      </c>
    </row>
    <row r="60" spans="2:14" x14ac:dyDescent="0.25">
      <c r="B60" s="2">
        <v>24</v>
      </c>
      <c r="C60" s="34" t="str">
        <f>'ЕФЕКТИВНІСТЬ 1 кв 2018 року'!C649</f>
        <v>Господарський суд Чернівецької області</v>
      </c>
      <c r="E60" s="83">
        <f>'ЕФЕКТИВНІСТЬ 1 кв 2018 року'!K649</f>
        <v>7407.1</v>
      </c>
      <c r="F60" s="83">
        <f>'ЕФЕКТИВНІСТЬ 1 кв 2018 року'!E649</f>
        <v>283.76</v>
      </c>
      <c r="G60" s="83">
        <f>'ЕФЕКТИВНІСТЬ 1 кв 2018 року'!N649</f>
        <v>14.6</v>
      </c>
      <c r="H60" s="65">
        <f>'ЕФЕКТИВНІСТЬ 1 кв 2018 року'!R649</f>
        <v>-2.14</v>
      </c>
      <c r="I60" s="65">
        <f>'ЕФЕКТИВНІСТЬ 1 кв 2018 року'!Q649</f>
        <v>-5.33</v>
      </c>
      <c r="K60" s="129">
        <f>'ЕФЕКТИВНІСТЬ 1 кв 2018 року'!U649</f>
        <v>0</v>
      </c>
      <c r="L60" s="133">
        <f>'ЕФЕКТИВНІСТЬ 1 кв 2018 року'!V649</f>
        <v>0</v>
      </c>
      <c r="M60" s="131" t="str">
        <f>'ЕФЕКТИВНІСТЬ 1 кв 2018 року'!W649</f>
        <v>ВВ</v>
      </c>
      <c r="N60" s="132">
        <f>'ЕФЕКТИВНІСТЬ 1 кв 2018 року'!X649</f>
        <v>0</v>
      </c>
    </row>
    <row r="61" spans="2:14" x14ac:dyDescent="0.25">
      <c r="B61" s="2">
        <v>25</v>
      </c>
      <c r="C61" s="34" t="str">
        <f>'ЕФЕКТИВНІСТЬ 1 кв 2018 року'!C650</f>
        <v>Господарський суд Чернігівської області</v>
      </c>
      <c r="E61" s="83">
        <f>'ЕФЕКТИВНІСТЬ 1 кв 2018 року'!K650</f>
        <v>10435.1</v>
      </c>
      <c r="F61" s="83">
        <f>'ЕФЕКТИВНІСТЬ 1 кв 2018 року'!E650</f>
        <v>424.9</v>
      </c>
      <c r="G61" s="83">
        <f>'ЕФЕКТИВНІСТЬ 1 кв 2018 року'!N650</f>
        <v>60.3</v>
      </c>
      <c r="H61" s="65">
        <f>'ЕФЕКТИВНІСТЬ 1 кв 2018 року'!R650</f>
        <v>-2.14</v>
      </c>
      <c r="I61" s="65">
        <f>'ЕФЕКТИВНІСТЬ 1 кв 2018 року'!Q650</f>
        <v>-0.65</v>
      </c>
      <c r="K61" s="129">
        <f>'ЕФЕКТИВНІСТЬ 1 кв 2018 року'!U650</f>
        <v>0</v>
      </c>
      <c r="L61" s="133">
        <f>'ЕФЕКТИВНІСТЬ 1 кв 2018 року'!V650</f>
        <v>0</v>
      </c>
      <c r="M61" s="131" t="str">
        <f>'ЕФЕКТИВНІСТЬ 1 кв 2018 року'!W650</f>
        <v>ВВ</v>
      </c>
      <c r="N61" s="132">
        <f>'ЕФЕКТИВНІСТЬ 1 кв 2018 року'!X650</f>
        <v>0</v>
      </c>
    </row>
    <row r="62" spans="2:14" x14ac:dyDescent="0.25">
      <c r="E62" s="78"/>
      <c r="F62" s="78"/>
      <c r="G62" s="78"/>
      <c r="H62" s="78"/>
      <c r="I62" s="78"/>
      <c r="K62" s="78"/>
      <c r="L62" s="78"/>
      <c r="M62" s="78"/>
      <c r="N62" s="135"/>
    </row>
    <row r="63" spans="2:14" x14ac:dyDescent="0.25">
      <c r="B63" s="39" t="s">
        <v>628</v>
      </c>
      <c r="C63" s="39" t="s">
        <v>25</v>
      </c>
      <c r="E63" s="136">
        <f>SUM(E64:E70)</f>
        <v>167117.69999999998</v>
      </c>
      <c r="F63" s="136">
        <f t="shared" ref="F63:G63" si="1">SUM(F64:F70)</f>
        <v>13551.640000000001</v>
      </c>
      <c r="G63" s="136">
        <f t="shared" si="1"/>
        <v>166.39999999999998</v>
      </c>
      <c r="H63" s="39"/>
      <c r="I63" s="39"/>
      <c r="K63" s="39"/>
      <c r="L63" s="39"/>
      <c r="M63" s="39"/>
      <c r="N63" s="39"/>
    </row>
    <row r="64" spans="2:14" x14ac:dyDescent="0.25">
      <c r="B64" s="2">
        <f>'ЕФЕКТИВНІСТЬ 1 кв 2018 року'!B653</f>
        <v>1</v>
      </c>
      <c r="C64" s="34" t="str">
        <f>'ЕФЕКТИВНІСТЬ 1 кв 2018 року'!C653</f>
        <v>Дніпропетровський апеляційний господарський суд</v>
      </c>
      <c r="E64" s="83">
        <f>'ЕФЕКТИВНІСТЬ 1 кв 2018 року'!K653</f>
        <v>17263.3</v>
      </c>
      <c r="F64" s="83">
        <f>'ЕФЕКТИВНІСТЬ 1 кв 2018 року'!E653</f>
        <v>1198.29</v>
      </c>
      <c r="G64" s="83">
        <f>'ЕФЕКТИВНІСТЬ 1 кв 2018 року'!N653</f>
        <v>20.100000000000001</v>
      </c>
      <c r="H64" s="65">
        <f>'ЕФЕКТИВНІСТЬ 1 кв 2018 року'!R653</f>
        <v>-0.64</v>
      </c>
      <c r="I64" s="65">
        <f>'ЕФЕКТИВНІСТЬ 1 кв 2018 року'!Q653</f>
        <v>-0.86</v>
      </c>
      <c r="K64" s="129">
        <f>'ЕФЕКТИВНІСТЬ 1 кв 2018 року'!U653</f>
        <v>0</v>
      </c>
      <c r="L64" s="133">
        <f>'ЕФЕКТИВНІСТЬ 1 кв 2018 року'!V653</f>
        <v>0</v>
      </c>
      <c r="M64" s="131" t="str">
        <f>'ЕФЕКТИВНІСТЬ 1 кв 2018 року'!W653</f>
        <v>ВВ</v>
      </c>
      <c r="N64" s="132">
        <f>'ЕФЕКТИВНІСТЬ 1 кв 2018 року'!X653</f>
        <v>0</v>
      </c>
    </row>
    <row r="65" spans="2:14" x14ac:dyDescent="0.25">
      <c r="B65" s="2">
        <f>'ЕФЕКТИВНІСТЬ 1 кв 2018 року'!B654</f>
        <v>2</v>
      </c>
      <c r="C65" s="34" t="str">
        <f>'ЕФЕКТИВНІСТЬ 1 кв 2018 року'!C654</f>
        <v>Донецький апеляційний господарський суд</v>
      </c>
      <c r="E65" s="83">
        <f>'ЕФЕКТИВНІСТЬ 1 кв 2018 року'!K654</f>
        <v>11756.5</v>
      </c>
      <c r="F65" s="83">
        <f>'ЕФЕКТИВНІСТЬ 1 кв 2018 року'!E654</f>
        <v>1217.08</v>
      </c>
      <c r="G65" s="83">
        <f>'ЕФЕКТИВНІСТЬ 1 кв 2018 року'!N654</f>
        <v>11.2</v>
      </c>
      <c r="H65" s="65">
        <f>'ЕФЕКТИВНІСТЬ 1 кв 2018 року'!R654</f>
        <v>0.32</v>
      </c>
      <c r="I65" s="65">
        <f>'ЕФЕКТИВНІСТЬ 1 кв 2018 року'!Q654</f>
        <v>-0.84</v>
      </c>
      <c r="K65" s="129">
        <f>'ЕФЕКТИВНІСТЬ 1 кв 2018 року'!U654</f>
        <v>0</v>
      </c>
      <c r="L65" s="133">
        <f>'ЕФЕКТИВНІСТЬ 1 кв 2018 року'!V654</f>
        <v>0</v>
      </c>
      <c r="M65" s="131">
        <f>'ЕФЕКТИВНІСТЬ 1 кв 2018 року'!W654</f>
        <v>0</v>
      </c>
      <c r="N65" s="132" t="str">
        <f>'ЕФЕКТИВНІСТЬ 1 кв 2018 року'!X654</f>
        <v>ВА</v>
      </c>
    </row>
    <row r="66" spans="2:14" x14ac:dyDescent="0.25">
      <c r="B66" s="2">
        <f>'ЕФЕКТИВНІСТЬ 1 кв 2018 року'!B655</f>
        <v>3</v>
      </c>
      <c r="C66" s="34" t="str">
        <f>'ЕФЕКТИВНІСТЬ 1 кв 2018 року'!C655</f>
        <v>Київський апеляційний господарський суд</v>
      </c>
      <c r="E66" s="83">
        <f>'ЕФЕКТИВНІСТЬ 1 кв 2018 року'!K655</f>
        <v>57402.7</v>
      </c>
      <c r="F66" s="83">
        <f>'ЕФЕКТИВНІСТЬ 1 кв 2018 року'!E655</f>
        <v>5572.42</v>
      </c>
      <c r="G66" s="83">
        <f>'ЕФЕКТИВНІСТЬ 1 кв 2018 року'!N655</f>
        <v>21.7</v>
      </c>
      <c r="H66" s="65">
        <f>'ЕФЕКТИВНІСТЬ 1 кв 2018 року'!R655</f>
        <v>1.8800000000000001</v>
      </c>
      <c r="I66" s="65">
        <f>'ЕФЕКТИВНІСТЬ 1 кв 2018 року'!Q655</f>
        <v>-0.29000000000000004</v>
      </c>
      <c r="K66" s="129">
        <f>'ЕФЕКТИВНІСТЬ 1 кв 2018 року'!U655</f>
        <v>0</v>
      </c>
      <c r="L66" s="133">
        <f>'ЕФЕКТИВНІСТЬ 1 кв 2018 року'!V655</f>
        <v>0</v>
      </c>
      <c r="M66" s="131">
        <f>'ЕФЕКТИВНІСТЬ 1 кв 2018 року'!W655</f>
        <v>0</v>
      </c>
      <c r="N66" s="132" t="str">
        <f>'ЕФЕКТИВНІСТЬ 1 кв 2018 року'!X655</f>
        <v>ВА</v>
      </c>
    </row>
    <row r="67" spans="2:14" x14ac:dyDescent="0.25">
      <c r="B67" s="2">
        <f>'ЕФЕКТИВНІСТЬ 1 кв 2018 року'!B656</f>
        <v>4</v>
      </c>
      <c r="C67" s="34" t="str">
        <f>'ЕФЕКТИВНІСТЬ 1 кв 2018 року'!C656</f>
        <v>Львівський апеляційний господарський суд</v>
      </c>
      <c r="E67" s="83">
        <f>'ЕФЕКТИВНІСТЬ 1 кв 2018 року'!K656</f>
        <v>17771.900000000001</v>
      </c>
      <c r="F67" s="83">
        <f>'ЕФЕКТИВНІСТЬ 1 кв 2018 року'!E656</f>
        <v>1457.01</v>
      </c>
      <c r="G67" s="83">
        <f>'ЕФЕКТИВНІСТЬ 1 кв 2018 року'!N656</f>
        <v>20.100000000000001</v>
      </c>
      <c r="H67" s="65">
        <f>'ЕФЕКТИВНІСТЬ 1 кв 2018 року'!R656</f>
        <v>-0.31</v>
      </c>
      <c r="I67" s="65">
        <f>'ЕФЕКТИВНІСТЬ 1 кв 2018 року'!Q656</f>
        <v>-2.2799999999999998</v>
      </c>
      <c r="K67" s="129">
        <f>'ЕФЕКТИВНІСТЬ 1 кв 2018 року'!U656</f>
        <v>0</v>
      </c>
      <c r="L67" s="133">
        <f>'ЕФЕКТИВНІСТЬ 1 кв 2018 року'!V656</f>
        <v>0</v>
      </c>
      <c r="M67" s="131" t="str">
        <f>'ЕФЕКТИВНІСТЬ 1 кв 2018 року'!W656</f>
        <v>ВВ</v>
      </c>
      <c r="N67" s="132">
        <f>'ЕФЕКТИВНІСТЬ 1 кв 2018 року'!X656</f>
        <v>0</v>
      </c>
    </row>
    <row r="68" spans="2:14" x14ac:dyDescent="0.25">
      <c r="B68" s="2">
        <f>'ЕФЕКТИВНІСТЬ 1 кв 2018 року'!B657</f>
        <v>5</v>
      </c>
      <c r="C68" s="34" t="str">
        <f>'ЕФЕКТИВНІСТЬ 1 кв 2018 року'!C657</f>
        <v>Одеський апеляційний господарський суд</v>
      </c>
      <c r="E68" s="83">
        <f>'ЕФЕКТИВНІСТЬ 1 кв 2018 року'!K657</f>
        <v>22918.799999999999</v>
      </c>
      <c r="F68" s="83">
        <f>'ЕФЕКТИВНІСТЬ 1 кв 2018 року'!E657</f>
        <v>1413.95</v>
      </c>
      <c r="G68" s="83">
        <f>'ЕФЕКТИВНІСТЬ 1 кв 2018 року'!N657</f>
        <v>22.1</v>
      </c>
      <c r="H68" s="65">
        <f>'ЕФЕКТИВНІСТЬ 1 кв 2018 року'!R657</f>
        <v>-0.76</v>
      </c>
      <c r="I68" s="65">
        <f>'ЕФЕКТИВНІСТЬ 1 кв 2018 року'!Q657</f>
        <v>-0.59</v>
      </c>
      <c r="K68" s="129">
        <f>'ЕФЕКТИВНІСТЬ 1 кв 2018 року'!U657</f>
        <v>0</v>
      </c>
      <c r="L68" s="133">
        <f>'ЕФЕКТИВНІСТЬ 1 кв 2018 року'!V657</f>
        <v>0</v>
      </c>
      <c r="M68" s="131" t="str">
        <f>'ЕФЕКТИВНІСТЬ 1 кв 2018 року'!W657</f>
        <v>ВВ</v>
      </c>
      <c r="N68" s="132">
        <f>'ЕФЕКТИВНІСТЬ 1 кв 2018 року'!X657</f>
        <v>0</v>
      </c>
    </row>
    <row r="69" spans="2:14" x14ac:dyDescent="0.25">
      <c r="B69" s="2">
        <f>'ЕФЕКТИВНІСТЬ 1 кв 2018 року'!B658</f>
        <v>6</v>
      </c>
      <c r="C69" s="34" t="str">
        <f>'ЕФЕКТИВНІСТЬ 1 кв 2018 року'!C658</f>
        <v>Рiвненський апеляційний господарський суд</v>
      </c>
      <c r="E69" s="83">
        <f>'ЕФЕКТИВНІСТЬ 1 кв 2018 року'!K658</f>
        <v>17229.2</v>
      </c>
      <c r="F69" s="83">
        <f>'ЕФЕКТИВНІСТЬ 1 кв 2018 року'!E658</f>
        <v>1028.03</v>
      </c>
      <c r="G69" s="83">
        <f>'ЕФЕКТИВНІСТЬ 1 кв 2018 року'!N658</f>
        <v>26.2</v>
      </c>
      <c r="H69" s="65">
        <f>'ЕФЕКТИВНІСТЬ 1 кв 2018 року'!R658</f>
        <v>-1.08</v>
      </c>
      <c r="I69" s="65">
        <f>'ЕФЕКТИВНІСТЬ 1 кв 2018 року'!Q658</f>
        <v>-1.08</v>
      </c>
      <c r="K69" s="129">
        <f>'ЕФЕКТИВНІСТЬ 1 кв 2018 року'!U658</f>
        <v>0</v>
      </c>
      <c r="L69" s="133">
        <f>'ЕФЕКТИВНІСТЬ 1 кв 2018 року'!V658</f>
        <v>0</v>
      </c>
      <c r="M69" s="131" t="str">
        <f>'ЕФЕКТИВНІСТЬ 1 кв 2018 року'!W658</f>
        <v>ВВ</v>
      </c>
      <c r="N69" s="132">
        <f>'ЕФЕКТИВНІСТЬ 1 кв 2018 року'!X658</f>
        <v>0</v>
      </c>
    </row>
    <row r="70" spans="2:14" x14ac:dyDescent="0.25">
      <c r="B70" s="2">
        <f>'ЕФЕКТИВНІСТЬ 1 кв 2018 року'!B659</f>
        <v>7</v>
      </c>
      <c r="C70" s="34" t="str">
        <f>'ЕФЕКТИВНІСТЬ 1 кв 2018 року'!C659</f>
        <v>Харківський апеляційний господарський суд</v>
      </c>
      <c r="E70" s="83">
        <f>'ЕФЕКТИВНІСТЬ 1 кв 2018 року'!K659</f>
        <v>22775.3</v>
      </c>
      <c r="F70" s="83">
        <f>'ЕФЕКТИВНІСТЬ 1 кв 2018 року'!E659</f>
        <v>1664.86</v>
      </c>
      <c r="G70" s="83">
        <f>'ЕФЕКТИВНІСТЬ 1 кв 2018 року'!N659</f>
        <v>45</v>
      </c>
      <c r="H70" s="65">
        <f>'ЕФЕКТИВНІСТЬ 1 кв 2018 року'!R659</f>
        <v>-0.83</v>
      </c>
      <c r="I70" s="65">
        <f>'ЕФЕКТИВНІСТЬ 1 кв 2018 року'!Q659</f>
        <v>-0.46</v>
      </c>
      <c r="K70" s="129">
        <f>'ЕФЕКТИВНІСТЬ 1 кв 2018 року'!U659</f>
        <v>0</v>
      </c>
      <c r="L70" s="133">
        <f>'ЕФЕКТИВНІСТЬ 1 кв 2018 року'!V659</f>
        <v>0</v>
      </c>
      <c r="M70" s="131" t="str">
        <f>'ЕФЕКТИВНІСТЬ 1 кв 2018 року'!W659</f>
        <v>ВВ</v>
      </c>
      <c r="N70" s="132">
        <f>'ЕФЕКТИВНІСТЬ 1 кв 2018 року'!X659</f>
        <v>0</v>
      </c>
    </row>
    <row r="71" spans="2:14" x14ac:dyDescent="0.25">
      <c r="E71" s="78"/>
      <c r="F71" s="78"/>
      <c r="G71" s="78"/>
      <c r="H71" s="78"/>
      <c r="I71" s="78"/>
      <c r="K71" s="78"/>
      <c r="L71" s="78"/>
      <c r="M71" s="78"/>
      <c r="N71" s="78"/>
    </row>
    <row r="72" spans="2:14" x14ac:dyDescent="0.25">
      <c r="E72" s="78"/>
      <c r="F72" s="78"/>
      <c r="G72" s="78"/>
      <c r="H72" s="78"/>
      <c r="I72" s="78"/>
      <c r="K72" s="78"/>
      <c r="L72" s="78"/>
      <c r="M72" s="78"/>
      <c r="N72" s="78"/>
    </row>
    <row r="73" spans="2:14" x14ac:dyDescent="0.25">
      <c r="E73" s="78"/>
      <c r="F73" s="78"/>
      <c r="G73" s="78"/>
      <c r="H73" s="78"/>
      <c r="I73" s="78"/>
      <c r="K73" s="78"/>
      <c r="L73" s="78"/>
      <c r="M73" s="78"/>
      <c r="N73" s="78"/>
    </row>
    <row r="74" spans="2:14" x14ac:dyDescent="0.25">
      <c r="E74" s="78"/>
      <c r="F74" s="78"/>
      <c r="G74" s="78"/>
      <c r="H74" s="78"/>
      <c r="I74" s="78"/>
      <c r="K74" s="78"/>
      <c r="L74" s="78"/>
      <c r="M74" s="78"/>
      <c r="N74" s="78"/>
    </row>
    <row r="75" spans="2:14" x14ac:dyDescent="0.25">
      <c r="E75" s="78"/>
      <c r="F75" s="78"/>
      <c r="G75" s="78"/>
      <c r="H75" s="78"/>
      <c r="I75" s="78"/>
      <c r="K75" s="78"/>
      <c r="L75" s="78"/>
      <c r="M75" s="78"/>
      <c r="N75" s="78"/>
    </row>
    <row r="76" spans="2:14" x14ac:dyDescent="0.25">
      <c r="E76" s="78"/>
      <c r="F76" s="78"/>
      <c r="G76" s="78"/>
      <c r="H76" s="78"/>
      <c r="I76" s="78"/>
      <c r="K76" s="78"/>
      <c r="L76" s="78"/>
      <c r="M76" s="78"/>
      <c r="N76" s="78"/>
    </row>
    <row r="77" spans="2:14" x14ac:dyDescent="0.25">
      <c r="E77" s="78"/>
      <c r="F77" s="78"/>
      <c r="G77" s="78"/>
      <c r="H77" s="78"/>
      <c r="I77" s="78"/>
      <c r="K77" s="78"/>
      <c r="L77" s="78"/>
      <c r="M77" s="78"/>
      <c r="N77" s="78"/>
    </row>
    <row r="78" spans="2:14" x14ac:dyDescent="0.25">
      <c r="E78" s="78"/>
      <c r="F78" s="78"/>
      <c r="G78" s="78"/>
      <c r="H78" s="78"/>
      <c r="I78" s="78"/>
      <c r="K78" s="78"/>
      <c r="L78" s="78"/>
      <c r="M78" s="78"/>
      <c r="N78" s="78"/>
    </row>
    <row r="79" spans="2:14" x14ac:dyDescent="0.25">
      <c r="E79" s="78"/>
      <c r="F79" s="78"/>
      <c r="G79" s="78"/>
      <c r="H79" s="78"/>
      <c r="I79" s="78"/>
      <c r="K79" s="78"/>
      <c r="L79" s="78"/>
      <c r="M79" s="78"/>
      <c r="N79" s="78"/>
    </row>
    <row r="80" spans="2:14" x14ac:dyDescent="0.25">
      <c r="E80" s="78"/>
      <c r="F80" s="78"/>
      <c r="G80" s="78"/>
      <c r="H80" s="78"/>
      <c r="I80" s="78"/>
      <c r="K80" s="78"/>
      <c r="L80" s="78"/>
      <c r="M80" s="78"/>
      <c r="N80" s="78"/>
    </row>
    <row r="81" spans="2:14" x14ac:dyDescent="0.25">
      <c r="E81" s="78"/>
      <c r="F81" s="78"/>
      <c r="G81" s="78"/>
      <c r="H81" s="78"/>
      <c r="I81" s="78"/>
      <c r="K81" s="78"/>
      <c r="L81" s="78"/>
      <c r="M81" s="78"/>
      <c r="N81" s="78"/>
    </row>
    <row r="82" spans="2:14" x14ac:dyDescent="0.25">
      <c r="E82" s="78"/>
      <c r="F82" s="78"/>
      <c r="G82" s="78"/>
      <c r="H82" s="78"/>
      <c r="I82" s="78"/>
      <c r="K82" s="78"/>
      <c r="L82" s="78"/>
      <c r="M82" s="78"/>
      <c r="N82" s="78"/>
    </row>
    <row r="83" spans="2:14" x14ac:dyDescent="0.25">
      <c r="E83" s="78"/>
      <c r="F83" s="78"/>
      <c r="G83" s="78"/>
      <c r="H83" s="78"/>
      <c r="I83" s="78"/>
      <c r="K83" s="78"/>
      <c r="L83" s="78"/>
      <c r="M83" s="78"/>
      <c r="N83" s="78"/>
    </row>
    <row r="84" spans="2:14" x14ac:dyDescent="0.25">
      <c r="E84" s="78"/>
      <c r="F84" s="78"/>
      <c r="G84" s="78"/>
      <c r="H84" s="78"/>
      <c r="I84" s="78"/>
      <c r="K84" s="78"/>
      <c r="L84" s="78"/>
      <c r="M84" s="78"/>
      <c r="N84" s="78"/>
    </row>
    <row r="85" spans="2:14" x14ac:dyDescent="0.25">
      <c r="E85" s="78"/>
      <c r="F85" s="78"/>
      <c r="G85" s="78"/>
      <c r="H85" s="78"/>
      <c r="I85" s="78"/>
      <c r="K85" s="78"/>
      <c r="L85" s="78"/>
      <c r="M85" s="78"/>
      <c r="N85" s="78"/>
    </row>
    <row r="86" spans="2:14" x14ac:dyDescent="0.25">
      <c r="E86" s="78"/>
      <c r="F86" s="78"/>
      <c r="G86" s="78"/>
      <c r="H86" s="78"/>
      <c r="I86" s="78"/>
      <c r="K86" s="78"/>
      <c r="L86" s="78"/>
      <c r="M86" s="78"/>
      <c r="N86" s="78"/>
    </row>
    <row r="87" spans="2:14" x14ac:dyDescent="0.25">
      <c r="E87" s="78"/>
      <c r="F87" s="78"/>
      <c r="G87" s="78"/>
      <c r="H87" s="78"/>
      <c r="I87" s="78"/>
      <c r="K87" s="78"/>
      <c r="L87" s="78"/>
      <c r="M87" s="78"/>
      <c r="N87" s="78"/>
    </row>
    <row r="88" spans="2:14" x14ac:dyDescent="0.25">
      <c r="E88" s="78"/>
      <c r="F88" s="78"/>
      <c r="G88" s="78"/>
      <c r="H88" s="78"/>
      <c r="I88" s="78"/>
      <c r="K88" s="78"/>
      <c r="L88" s="78"/>
      <c r="M88" s="78"/>
      <c r="N88" s="78"/>
    </row>
    <row r="89" spans="2:14" x14ac:dyDescent="0.25">
      <c r="E89" s="78"/>
      <c r="F89" s="78"/>
      <c r="G89" s="78"/>
      <c r="H89" s="78"/>
      <c r="I89" s="78"/>
      <c r="K89" s="78"/>
      <c r="L89" s="78"/>
      <c r="M89" s="78"/>
      <c r="N89" s="78"/>
    </row>
    <row r="90" spans="2:14" x14ac:dyDescent="0.25">
      <c r="E90" s="78"/>
      <c r="F90" s="78"/>
      <c r="G90" s="78"/>
      <c r="H90" s="78"/>
      <c r="I90" s="78"/>
      <c r="K90" s="78"/>
      <c r="L90" s="78"/>
      <c r="M90" s="78"/>
      <c r="N90" s="78"/>
    </row>
    <row r="91" spans="2:14" x14ac:dyDescent="0.25">
      <c r="B91" s="39" t="s">
        <v>629</v>
      </c>
      <c r="C91" s="39" t="str">
        <f>'ЕФЕКТИВНІСТЬ 1 кв 2018 року'!C660</f>
        <v>Місцеві адміністративні суди</v>
      </c>
      <c r="E91" s="136">
        <f>SUM(E92:E116)</f>
        <v>317048.09999999998</v>
      </c>
      <c r="F91" s="136">
        <f t="shared" ref="F91:G91" si="2">SUM(F92:F116)</f>
        <v>72799.329999999987</v>
      </c>
      <c r="G91" s="136">
        <f t="shared" si="2"/>
        <v>511.1</v>
      </c>
      <c r="H91" s="39"/>
      <c r="I91" s="39"/>
      <c r="K91" s="39"/>
      <c r="L91" s="39"/>
      <c r="M91" s="39"/>
      <c r="N91" s="39"/>
    </row>
    <row r="92" spans="2:14" x14ac:dyDescent="0.25">
      <c r="B92" s="2">
        <f>'ЕФЕКТИВНІСТЬ 1 кв 2018 року'!B662</f>
        <v>1</v>
      </c>
      <c r="C92" s="34" t="str">
        <f>'ЕФЕКТИВНІСТЬ 1 кв 2018 року'!C662</f>
        <v>Вінницький окружний адміністративний суд</v>
      </c>
      <c r="E92" s="83">
        <f>'ЕФЕКТИВНІСТЬ 1 кв 2018 року'!K662</f>
        <v>12208.7</v>
      </c>
      <c r="F92" s="83">
        <f>'ЕФЕКТИВНІСТЬ 1 кв 2018 року'!E662</f>
        <v>1868.69</v>
      </c>
      <c r="G92" s="83">
        <f>'ЕФЕКТИВНІСТЬ 1 кв 2018 року'!N662</f>
        <v>22</v>
      </c>
      <c r="H92" s="65">
        <f>'ЕФЕКТИВНІСТЬ 1 кв 2018 року'!R662</f>
        <v>0.33999999999999997</v>
      </c>
      <c r="I92" s="65">
        <f>'ЕФЕКТИВНІСТЬ 1 кв 2018 року'!Q662</f>
        <v>-0.24000000000000005</v>
      </c>
      <c r="K92" s="129">
        <f>'ЕФЕКТИВНІСТЬ 1 кв 2018 року'!U662</f>
        <v>0</v>
      </c>
      <c r="L92" s="133">
        <f>'ЕФЕКТИВНІСТЬ 1 кв 2018 року'!V662</f>
        <v>0</v>
      </c>
      <c r="M92" s="131">
        <f>'ЕФЕКТИВНІСТЬ 1 кв 2018 року'!W662</f>
        <v>0</v>
      </c>
      <c r="N92" s="132" t="str">
        <f>'ЕФЕКТИВНІСТЬ 1 кв 2018 року'!X662</f>
        <v>ВА</v>
      </c>
    </row>
    <row r="93" spans="2:14" x14ac:dyDescent="0.25">
      <c r="B93" s="2">
        <f>'ЕФЕКТИВНІСТЬ 1 кв 2018 року'!B663</f>
        <v>2</v>
      </c>
      <c r="C93" s="34" t="str">
        <f>'ЕФЕКТИВНІСТЬ 1 кв 2018 року'!C663</f>
        <v>Волинський окружний адміністративний суд</v>
      </c>
      <c r="E93" s="83">
        <f>'ЕФЕКТИВНІСТЬ 1 кв 2018 року'!K663</f>
        <v>9623.1</v>
      </c>
      <c r="F93" s="83">
        <f>'ЕФЕКТИВНІСТЬ 1 кв 2018 року'!E663</f>
        <v>1333.49</v>
      </c>
      <c r="G93" s="83">
        <f>'ЕФЕКТИВНІСТЬ 1 кв 2018 року'!N663</f>
        <v>15</v>
      </c>
      <c r="H93" s="65">
        <f>'ЕФЕКТИВНІСТЬ 1 кв 2018 року'!R663</f>
        <v>0.31999999999999995</v>
      </c>
      <c r="I93" s="65">
        <f>'ЕФЕКТИВНІСТЬ 1 кв 2018 року'!Q663</f>
        <v>5.999999999999997E-2</v>
      </c>
      <c r="K93" s="129">
        <f>'ЕФЕКТИВНІСТЬ 1 кв 2018 року'!U663</f>
        <v>0</v>
      </c>
      <c r="L93" s="133" t="str">
        <f>'ЕФЕКТИВНІСТЬ 1 кв 2018 року'!V663</f>
        <v>АА</v>
      </c>
      <c r="M93" s="131">
        <f>'ЕФЕКТИВНІСТЬ 1 кв 2018 року'!W663</f>
        <v>0</v>
      </c>
      <c r="N93" s="132">
        <f>'ЕФЕКТИВНІСТЬ 1 кв 2018 року'!X663</f>
        <v>0</v>
      </c>
    </row>
    <row r="94" spans="2:14" x14ac:dyDescent="0.25">
      <c r="B94" s="2">
        <f>'ЕФЕКТИВНІСТЬ 1 кв 2018 року'!B664</f>
        <v>3</v>
      </c>
      <c r="C94" s="34" t="str">
        <f>'ЕФЕКТИВНІСТЬ 1 кв 2018 року'!C664</f>
        <v>Дніпропетровський окружний адміністративний суд</v>
      </c>
      <c r="E94" s="83">
        <f>'ЕФЕКТИВНІСТЬ 1 кв 2018 року'!K664</f>
        <v>28016.5</v>
      </c>
      <c r="F94" s="83">
        <f>'ЕФЕКТИВНІСТЬ 1 кв 2018 року'!E664</f>
        <v>7444.98</v>
      </c>
      <c r="G94" s="83">
        <f>'ЕФЕКТИВНІСТЬ 1 кв 2018 року'!N664</f>
        <v>43.5</v>
      </c>
      <c r="H94" s="65">
        <f>'ЕФЕКТИВНІСТЬ 1 кв 2018 року'!R664</f>
        <v>1.53</v>
      </c>
      <c r="I94" s="65">
        <f>'ЕФЕКТИВНІСТЬ 1 кв 2018 року'!Q664</f>
        <v>-0.05</v>
      </c>
      <c r="K94" s="129">
        <f>'ЕФЕКТИВНІСТЬ 1 кв 2018 року'!U664</f>
        <v>0</v>
      </c>
      <c r="L94" s="133">
        <f>'ЕФЕКТИВНІСТЬ 1 кв 2018 року'!V664</f>
        <v>0</v>
      </c>
      <c r="M94" s="131">
        <f>'ЕФЕКТИВНІСТЬ 1 кв 2018 року'!W664</f>
        <v>0</v>
      </c>
      <c r="N94" s="132" t="str">
        <f>'ЕФЕКТИВНІСТЬ 1 кв 2018 року'!X664</f>
        <v>ВА</v>
      </c>
    </row>
    <row r="95" spans="2:14" x14ac:dyDescent="0.25">
      <c r="B95" s="2">
        <f>'ЕФЕКТИВНІСТЬ 1 кв 2018 року'!B665</f>
        <v>4</v>
      </c>
      <c r="C95" s="34" t="str">
        <f>'ЕФЕКТИВНІСТЬ 1 кв 2018 року'!C665</f>
        <v>Донецький окружний адміністративний суд</v>
      </c>
      <c r="E95" s="83">
        <f>'ЕФЕКТИВНІСТЬ 1 кв 2018 року'!K665</f>
        <v>21103.7</v>
      </c>
      <c r="F95" s="83">
        <f>'ЕФЕКТИВНІСТЬ 1 кв 2018 року'!E665</f>
        <v>3825.6</v>
      </c>
      <c r="G95" s="83">
        <f>'ЕФЕКТИВНІСТЬ 1 кв 2018 року'!N665</f>
        <v>45.1</v>
      </c>
      <c r="H95" s="65">
        <f>'ЕФЕКТИВНІСТЬ 1 кв 2018 року'!R665</f>
        <v>0.43</v>
      </c>
      <c r="I95" s="65">
        <f>'ЕФЕКТИВНІСТЬ 1 кв 2018 року'!Q665</f>
        <v>-1.1000000000000001</v>
      </c>
      <c r="K95" s="129">
        <f>'ЕФЕКТИВНІСТЬ 1 кв 2018 року'!U665</f>
        <v>0</v>
      </c>
      <c r="L95" s="133">
        <f>'ЕФЕКТИВНІСТЬ 1 кв 2018 року'!V665</f>
        <v>0</v>
      </c>
      <c r="M95" s="131">
        <f>'ЕФЕКТИВНІСТЬ 1 кв 2018 року'!W665</f>
        <v>0</v>
      </c>
      <c r="N95" s="132" t="str">
        <f>'ЕФЕКТИВНІСТЬ 1 кв 2018 року'!X665</f>
        <v>ВА</v>
      </c>
    </row>
    <row r="96" spans="2:14" x14ac:dyDescent="0.25">
      <c r="B96" s="2">
        <f>'ЕФЕКТИВНІСТЬ 1 кв 2018 року'!B666</f>
        <v>5</v>
      </c>
      <c r="C96" s="34" t="str">
        <f>'ЕФЕКТИВНІСТЬ 1 кв 2018 року'!C666</f>
        <v>Житомирський окружний адміністративний суд</v>
      </c>
      <c r="E96" s="83">
        <f>'ЕФЕКТИВНІСТЬ 1 кв 2018 року'!K666</f>
        <v>10812.7</v>
      </c>
      <c r="F96" s="83">
        <f>'ЕФЕКТИВНІСТЬ 1 кв 2018 року'!E666</f>
        <v>3061.43</v>
      </c>
      <c r="G96" s="83">
        <f>'ЕФЕКТИВНІСТЬ 1 кв 2018 року'!N666</f>
        <v>17.399999999999999</v>
      </c>
      <c r="H96" s="65">
        <f>'ЕФЕКТИВНІСТЬ 1 кв 2018 року'!R666</f>
        <v>1.6</v>
      </c>
      <c r="I96" s="65">
        <f>'ЕФЕКТИВНІСТЬ 1 кв 2018 року'!Q666</f>
        <v>-0.5</v>
      </c>
      <c r="K96" s="129">
        <f>'ЕФЕКТИВНІСТЬ 1 кв 2018 року'!U666</f>
        <v>0</v>
      </c>
      <c r="L96" s="133">
        <f>'ЕФЕКТИВНІСТЬ 1 кв 2018 року'!V666</f>
        <v>0</v>
      </c>
      <c r="M96" s="131">
        <f>'ЕФЕКТИВНІСТЬ 1 кв 2018 року'!W666</f>
        <v>0</v>
      </c>
      <c r="N96" s="132" t="str">
        <f>'ЕФЕКТИВНІСТЬ 1 кв 2018 року'!X666</f>
        <v>ВА</v>
      </c>
    </row>
    <row r="97" spans="2:14" x14ac:dyDescent="0.25">
      <c r="B97" s="2">
        <f>'ЕФЕКТИВНІСТЬ 1 кв 2018 року'!B667</f>
        <v>6</v>
      </c>
      <c r="C97" s="34" t="str">
        <f>'ЕФЕКТИВНІСТЬ 1 кв 2018 року'!C667</f>
        <v>Закарпатський окружний адміністративний суд</v>
      </c>
      <c r="E97" s="83">
        <f>'ЕФЕКТИВНІСТЬ 1 кв 2018 року'!K667</f>
        <v>7841.3</v>
      </c>
      <c r="F97" s="83">
        <f>'ЕФЕКТИВНІСТЬ 1 кв 2018 року'!E667</f>
        <v>757.3</v>
      </c>
      <c r="G97" s="83">
        <f>'ЕФЕКТИВНІСТЬ 1 кв 2018 року'!N667</f>
        <v>12.9</v>
      </c>
      <c r="H97" s="65">
        <f>'ЕФЕКТИВНІСТЬ 1 кв 2018 року'!R667</f>
        <v>-0.3</v>
      </c>
      <c r="I97" s="65">
        <f>'ЕФЕКТИВНІСТЬ 1 кв 2018 року'!Q667</f>
        <v>-1.24</v>
      </c>
      <c r="K97" s="129">
        <f>'ЕФЕКТИВНІСТЬ 1 кв 2018 року'!U667</f>
        <v>0</v>
      </c>
      <c r="L97" s="133">
        <f>'ЕФЕКТИВНІСТЬ 1 кв 2018 року'!V667</f>
        <v>0</v>
      </c>
      <c r="M97" s="131" t="str">
        <f>'ЕФЕКТИВНІСТЬ 1 кв 2018 року'!W667</f>
        <v>ВВ</v>
      </c>
      <c r="N97" s="132">
        <f>'ЕФЕКТИВНІСТЬ 1 кв 2018 року'!X667</f>
        <v>0</v>
      </c>
    </row>
    <row r="98" spans="2:14" x14ac:dyDescent="0.25">
      <c r="B98" s="2">
        <f>'ЕФЕКТИВНІСТЬ 1 кв 2018 року'!B668</f>
        <v>7</v>
      </c>
      <c r="C98" s="34" t="str">
        <f>'ЕФЕКТИВНІСТЬ 1 кв 2018 року'!C668</f>
        <v>Запорізький окружний адміністративний суд</v>
      </c>
      <c r="E98" s="83">
        <f>'ЕФЕКТИВНІСТЬ 1 кв 2018 року'!K668</f>
        <v>10920.2</v>
      </c>
      <c r="F98" s="83">
        <f>'ЕФЕКТИВНІСТЬ 1 кв 2018 року'!E668</f>
        <v>2426.7800000000002</v>
      </c>
      <c r="G98" s="83">
        <f>'ЕФЕКТИВНІСТЬ 1 кв 2018 року'!N668</f>
        <v>18.2</v>
      </c>
      <c r="H98" s="65">
        <f>'ЕФЕКТИВНІСТЬ 1 кв 2018 року'!R668</f>
        <v>1.04</v>
      </c>
      <c r="I98" s="65">
        <f>'ЕФЕКТИВНІСТЬ 1 кв 2018 року'!Q668</f>
        <v>-0.81</v>
      </c>
      <c r="K98" s="129">
        <f>'ЕФЕКТИВНІСТЬ 1 кв 2018 року'!U668</f>
        <v>0</v>
      </c>
      <c r="L98" s="133">
        <f>'ЕФЕКТИВНІСТЬ 1 кв 2018 року'!V668</f>
        <v>0</v>
      </c>
      <c r="M98" s="131">
        <f>'ЕФЕКТИВНІСТЬ 1 кв 2018 року'!W668</f>
        <v>0</v>
      </c>
      <c r="N98" s="132" t="str">
        <f>'ЕФЕКТИВНІСТЬ 1 кв 2018 року'!X668</f>
        <v>ВА</v>
      </c>
    </row>
    <row r="99" spans="2:14" ht="24" x14ac:dyDescent="0.25">
      <c r="B99" s="2">
        <f>'ЕФЕКТИВНІСТЬ 1 кв 2018 року'!B669</f>
        <v>8</v>
      </c>
      <c r="C99" s="34" t="str">
        <f>'ЕФЕКТИВНІСТЬ 1 кв 2018 року'!C669</f>
        <v>Івано-Франківський окружний адміністративний суд</v>
      </c>
      <c r="E99" s="83">
        <f>'ЕФЕКТИВНІСТЬ 1 кв 2018 року'!K669</f>
        <v>11703</v>
      </c>
      <c r="F99" s="83">
        <f>'ЕФЕКТИВНІСТЬ 1 кв 2018 року'!E669</f>
        <v>1005.86</v>
      </c>
      <c r="G99" s="83">
        <f>'ЕФЕКТИВНІСТЬ 1 кв 2018 року'!N669</f>
        <v>19.2</v>
      </c>
      <c r="H99" s="65">
        <f>'ЕФЕКТИВНІСТЬ 1 кв 2018 року'!R669</f>
        <v>-0.48</v>
      </c>
      <c r="I99" s="65">
        <f>'ЕФЕКТИВНІСТЬ 1 кв 2018 року'!Q669</f>
        <v>-0.43000000000000005</v>
      </c>
      <c r="K99" s="129">
        <f>'ЕФЕКТИВНІСТЬ 1 кв 2018 року'!U669</f>
        <v>0</v>
      </c>
      <c r="L99" s="133">
        <f>'ЕФЕКТИВНІСТЬ 1 кв 2018 року'!V669</f>
        <v>0</v>
      </c>
      <c r="M99" s="131" t="str">
        <f>'ЕФЕКТИВНІСТЬ 1 кв 2018 року'!W669</f>
        <v>ВВ</v>
      </c>
      <c r="N99" s="132">
        <f>'ЕФЕКТИВНІСТЬ 1 кв 2018 року'!X669</f>
        <v>0</v>
      </c>
    </row>
    <row r="100" spans="2:14" x14ac:dyDescent="0.25">
      <c r="B100" s="2">
        <f>'ЕФЕКТИВНІСТЬ 1 кв 2018 року'!B670</f>
        <v>9</v>
      </c>
      <c r="C100" s="34" t="str">
        <f>'ЕФЕКТИВНІСТЬ 1 кв 2018 року'!C670</f>
        <v>Київський окружний адміністративний суд</v>
      </c>
      <c r="E100" s="83">
        <f>'ЕФЕКТИВНІСТЬ 1 кв 2018 року'!K670</f>
        <v>13253.1</v>
      </c>
      <c r="F100" s="83">
        <f>'ЕФЕКТИВНІСТЬ 1 кв 2018 року'!E670</f>
        <v>2523.4499999999998</v>
      </c>
      <c r="G100" s="83">
        <f>'ЕФЕКТИВНІСТЬ 1 кв 2018 року'!N670</f>
        <v>19.399999999999999</v>
      </c>
      <c r="H100" s="65">
        <f>'ЕФЕКТИВНІСТЬ 1 кв 2018 року'!R670</f>
        <v>0.94</v>
      </c>
      <c r="I100" s="65">
        <f>'ЕФЕКТИВНІСТЬ 1 кв 2018 року'!Q670</f>
        <v>-1.56</v>
      </c>
      <c r="K100" s="129">
        <f>'ЕФЕКТИВНІСТЬ 1 кв 2018 року'!U670</f>
        <v>0</v>
      </c>
      <c r="L100" s="133">
        <f>'ЕФЕКТИВНІСТЬ 1 кв 2018 року'!V670</f>
        <v>0</v>
      </c>
      <c r="M100" s="131">
        <f>'ЕФЕКТИВНІСТЬ 1 кв 2018 року'!W670</f>
        <v>0</v>
      </c>
      <c r="N100" s="132" t="str">
        <f>'ЕФЕКТИВНІСТЬ 1 кв 2018 року'!X670</f>
        <v>ВА</v>
      </c>
    </row>
    <row r="101" spans="2:14" x14ac:dyDescent="0.25">
      <c r="B101" s="2">
        <f>'ЕФЕКТИВНІСТЬ 1 кв 2018 року'!B671</f>
        <v>10</v>
      </c>
      <c r="C101" s="34" t="str">
        <f>'ЕФЕКТИВНІСТЬ 1 кв 2018 року'!C671</f>
        <v>Кіровоградський окружний адміністративний суд</v>
      </c>
      <c r="E101" s="83">
        <f>'ЕФЕКТИВНІСТЬ 1 кв 2018 року'!K671</f>
        <v>7989.7</v>
      </c>
      <c r="F101" s="83">
        <f>'ЕФЕКТИВНІСТЬ 1 кв 2018 року'!E671</f>
        <v>2623.85</v>
      </c>
      <c r="G101" s="83">
        <f>'ЕФЕКТИВНІСТЬ 1 кв 2018 року'!N671</f>
        <v>11.4</v>
      </c>
      <c r="H101" s="65">
        <f>'ЕФЕКТИВНІСТЬ 1 кв 2018 року'!R671</f>
        <v>2.2400000000000002</v>
      </c>
      <c r="I101" s="65">
        <f>'ЕФЕКТИВНІСТЬ 1 кв 2018 року'!Q671</f>
        <v>0.10999999999999996</v>
      </c>
      <c r="K101" s="129">
        <f>'ЕФЕКТИВНІСТЬ 1 кв 2018 року'!U671</f>
        <v>0</v>
      </c>
      <c r="L101" s="133" t="str">
        <f>'ЕФЕКТИВНІСТЬ 1 кв 2018 року'!V671</f>
        <v>АА</v>
      </c>
      <c r="M101" s="131">
        <f>'ЕФЕКТИВНІСТЬ 1 кв 2018 року'!W671</f>
        <v>0</v>
      </c>
      <c r="N101" s="132">
        <f>'ЕФЕКТИВНІСТЬ 1 кв 2018 року'!X671</f>
        <v>0</v>
      </c>
    </row>
    <row r="102" spans="2:14" x14ac:dyDescent="0.25">
      <c r="B102" s="2">
        <f>'ЕФЕКТИВНІСТЬ 1 кв 2018 року'!B672</f>
        <v>11</v>
      </c>
      <c r="C102" s="34" t="str">
        <f>'ЕФЕКТИВНІСТЬ 1 кв 2018 року'!C672</f>
        <v>Луганський окружний адміністративний суд</v>
      </c>
      <c r="E102" s="83">
        <f>'ЕФЕКТИВНІСТЬ 1 кв 2018 року'!K672</f>
        <v>10636.7</v>
      </c>
      <c r="F102" s="83">
        <f>'ЕФЕКТИВНІСТЬ 1 кв 2018 року'!E672</f>
        <v>1644.83</v>
      </c>
      <c r="G102" s="83">
        <f>'ЕФЕКТИВНІСТЬ 1 кв 2018 року'!N672</f>
        <v>16.5</v>
      </c>
      <c r="H102" s="65">
        <f>'ЕФЕКТИВНІСТЬ 1 кв 2018 року'!R672</f>
        <v>0.5</v>
      </c>
      <c r="I102" s="65">
        <f>'ЕФЕКТИВНІСТЬ 1 кв 2018 року'!Q672</f>
        <v>-0.82000000000000006</v>
      </c>
      <c r="K102" s="129">
        <f>'ЕФЕКТИВНІСТЬ 1 кв 2018 року'!U672</f>
        <v>0</v>
      </c>
      <c r="L102" s="133">
        <f>'ЕФЕКТИВНІСТЬ 1 кв 2018 року'!V672</f>
        <v>0</v>
      </c>
      <c r="M102" s="131">
        <f>'ЕФЕКТИВНІСТЬ 1 кв 2018 року'!W672</f>
        <v>0</v>
      </c>
      <c r="N102" s="132" t="str">
        <f>'ЕФЕКТИВНІСТЬ 1 кв 2018 року'!X672</f>
        <v>ВА</v>
      </c>
    </row>
    <row r="103" spans="2:14" x14ac:dyDescent="0.25">
      <c r="B103" s="2">
        <f>'ЕФЕКТИВНІСТЬ 1 кв 2018 року'!B673</f>
        <v>12</v>
      </c>
      <c r="C103" s="34" t="str">
        <f>'ЕФЕКТИВНІСТЬ 1 кв 2018 року'!C673</f>
        <v>Львівський окружний адміністративний суд</v>
      </c>
      <c r="E103" s="83">
        <f>'ЕФЕКТИВНІСТЬ 1 кв 2018 року'!K673</f>
        <v>15205.8</v>
      </c>
      <c r="F103" s="83">
        <f>'ЕФЕКТИВНІСТЬ 1 кв 2018 року'!E673</f>
        <v>5622.47</v>
      </c>
      <c r="G103" s="83">
        <f>'ЕФЕКТИВНІСТЬ 1 кв 2018 року'!N673</f>
        <v>25.9</v>
      </c>
      <c r="H103" s="65">
        <f>'ЕФЕКТИВНІСТЬ 1 кв 2018 року'!R673</f>
        <v>2.13</v>
      </c>
      <c r="I103" s="65">
        <f>'ЕФЕКТИВНІСТЬ 1 кв 2018 року'!Q673</f>
        <v>-9.9999999999999534E-3</v>
      </c>
      <c r="K103" s="129">
        <f>'ЕФЕКТИВНІСТЬ 1 кв 2018 року'!U673</f>
        <v>0</v>
      </c>
      <c r="L103" s="133">
        <f>'ЕФЕКТИВНІСТЬ 1 кв 2018 року'!V673</f>
        <v>0</v>
      </c>
      <c r="M103" s="131">
        <f>'ЕФЕКТИВНІСТЬ 1 кв 2018 року'!W673</f>
        <v>0</v>
      </c>
      <c r="N103" s="132" t="str">
        <f>'ЕФЕКТИВНІСТЬ 1 кв 2018 року'!X673</f>
        <v>ВА</v>
      </c>
    </row>
    <row r="104" spans="2:14" x14ac:dyDescent="0.25">
      <c r="B104" s="2">
        <f>'ЕФЕКТИВНІСТЬ 1 кв 2018 року'!B674</f>
        <v>13</v>
      </c>
      <c r="C104" s="34" t="str">
        <f>'ЕФЕКТИВНІСТЬ 1 кв 2018 року'!C674</f>
        <v>Миколаївський окружний адміністративний суд</v>
      </c>
      <c r="E104" s="83">
        <f>'ЕФЕКТИВНІСТЬ 1 кв 2018 року'!K674</f>
        <v>8367.4</v>
      </c>
      <c r="F104" s="83">
        <f>'ЕФЕКТИВНІСТЬ 1 кв 2018 року'!E674</f>
        <v>2150.9499999999998</v>
      </c>
      <c r="G104" s="83">
        <f>'ЕФЕКТИВНІСТЬ 1 кв 2018 року'!N674</f>
        <v>11</v>
      </c>
      <c r="H104" s="65">
        <f>'ЕФЕКТИВНІСТЬ 1 кв 2018 року'!R674</f>
        <v>1.79</v>
      </c>
      <c r="I104" s="65">
        <f>'ЕФЕКТИВНІСТЬ 1 кв 2018 року'!Q674</f>
        <v>-1.9999999999999907E-2</v>
      </c>
      <c r="K104" s="129">
        <f>'ЕФЕКТИВНІСТЬ 1 кв 2018 року'!U674</f>
        <v>0</v>
      </c>
      <c r="L104" s="133">
        <f>'ЕФЕКТИВНІСТЬ 1 кв 2018 року'!V674</f>
        <v>0</v>
      </c>
      <c r="M104" s="131">
        <f>'ЕФЕКТИВНІСТЬ 1 кв 2018 року'!W674</f>
        <v>0</v>
      </c>
      <c r="N104" s="132" t="str">
        <f>'ЕФЕКТИВНІСТЬ 1 кв 2018 року'!X674</f>
        <v>ВА</v>
      </c>
    </row>
    <row r="105" spans="2:14" x14ac:dyDescent="0.25">
      <c r="B105" s="2">
        <f>'ЕФЕКТИВНІСТЬ 1 кв 2018 року'!B675</f>
        <v>14</v>
      </c>
      <c r="C105" s="34" t="str">
        <f>'ЕФЕКТИВНІСТЬ 1 кв 2018 року'!C675</f>
        <v>Одеський окружний адміністративний суд</v>
      </c>
      <c r="E105" s="83">
        <f>'ЕФЕКТИВНІСТЬ 1 кв 2018 року'!K675</f>
        <v>18259.3</v>
      </c>
      <c r="F105" s="83">
        <f>'ЕФЕКТИВНІСТЬ 1 кв 2018 року'!E675</f>
        <v>3317.32</v>
      </c>
      <c r="G105" s="83">
        <f>'ЕФЕКТИВНІСТЬ 1 кв 2018 року'!N675</f>
        <v>29.8</v>
      </c>
      <c r="H105" s="65">
        <f>'ЕФЕКТИВНІСТЬ 1 кв 2018 року'!R675</f>
        <v>0.71</v>
      </c>
      <c r="I105" s="65">
        <f>'ЕФЕКТИВНІСТЬ 1 кв 2018 року'!Q675</f>
        <v>-0.26999999999999996</v>
      </c>
      <c r="K105" s="129">
        <f>'ЕФЕКТИВНІСТЬ 1 кв 2018 року'!U675</f>
        <v>0</v>
      </c>
      <c r="L105" s="133">
        <f>'ЕФЕКТИВНІСТЬ 1 кв 2018 року'!V675</f>
        <v>0</v>
      </c>
      <c r="M105" s="131">
        <f>'ЕФЕКТИВНІСТЬ 1 кв 2018 року'!W675</f>
        <v>0</v>
      </c>
      <c r="N105" s="132" t="str">
        <f>'ЕФЕКТИВНІСТЬ 1 кв 2018 року'!X675</f>
        <v>ВА</v>
      </c>
    </row>
    <row r="106" spans="2:14" x14ac:dyDescent="0.25">
      <c r="B106" s="2">
        <f>'ЕФЕКТИВНІСТЬ 1 кв 2018 року'!B676</f>
        <v>15</v>
      </c>
      <c r="C106" s="34" t="str">
        <f>'ЕФЕКТИВНІСТЬ 1 кв 2018 року'!C676</f>
        <v>Окружний адміністративний суд міста Києва</v>
      </c>
      <c r="E106" s="83">
        <f>'ЕФЕКТИВНІСТЬ 1 кв 2018 року'!K676</f>
        <v>27341.3</v>
      </c>
      <c r="F106" s="83">
        <f>'ЕФЕКТИВНІСТЬ 1 кв 2018 року'!E676</f>
        <v>10923.38</v>
      </c>
      <c r="G106" s="83">
        <f>'ЕФЕКТИВНІСТЬ 1 кв 2018 року'!N676</f>
        <v>20</v>
      </c>
      <c r="H106" s="65">
        <f>'ЕФЕКТИВНІСТЬ 1 кв 2018 року'!R676</f>
        <v>5.74</v>
      </c>
      <c r="I106" s="65">
        <f>'ЕФЕКТИВНІСТЬ 1 кв 2018 року'!Q676</f>
        <v>-3.2</v>
      </c>
      <c r="K106" s="129">
        <f>'ЕФЕКТИВНІСТЬ 1 кв 2018 року'!U676</f>
        <v>0</v>
      </c>
      <c r="L106" s="133">
        <f>'ЕФЕКТИВНІСТЬ 1 кв 2018 року'!V676</f>
        <v>0</v>
      </c>
      <c r="M106" s="131">
        <f>'ЕФЕКТИВНІСТЬ 1 кв 2018 року'!W676</f>
        <v>0</v>
      </c>
      <c r="N106" s="132" t="str">
        <f>'ЕФЕКТИВНІСТЬ 1 кв 2018 року'!X676</f>
        <v>ВА</v>
      </c>
    </row>
    <row r="107" spans="2:14" x14ac:dyDescent="0.25">
      <c r="B107" s="2">
        <f>'ЕФЕКТИВНІСТЬ 1 кв 2018 року'!B677</f>
        <v>16</v>
      </c>
      <c r="C107" s="34" t="str">
        <f>'ЕФЕКТИВНІСТЬ 1 кв 2018 року'!C677</f>
        <v>Полтавський окружний адміністративний суд</v>
      </c>
      <c r="E107" s="83">
        <f>'ЕФЕКТИВНІСТЬ 1 кв 2018 року'!K677</f>
        <v>11657.4</v>
      </c>
      <c r="F107" s="83">
        <f>'ЕФЕКТИВНІСТЬ 1 кв 2018 року'!E677</f>
        <v>1992.57</v>
      </c>
      <c r="G107" s="83">
        <f>'ЕФЕКТИВНІСТЬ 1 кв 2018 року'!N677</f>
        <v>13.3</v>
      </c>
      <c r="H107" s="65">
        <f>'ЕФЕКТИВНІСТЬ 1 кв 2018 року'!R677</f>
        <v>1.1099999999999999</v>
      </c>
      <c r="I107" s="65">
        <f>'ЕФЕКТИВНІСТЬ 1 кв 2018 року'!Q677</f>
        <v>-0.42999999999999994</v>
      </c>
      <c r="K107" s="129">
        <f>'ЕФЕКТИВНІСТЬ 1 кв 2018 року'!U677</f>
        <v>0</v>
      </c>
      <c r="L107" s="133">
        <f>'ЕФЕКТИВНІСТЬ 1 кв 2018 року'!V677</f>
        <v>0</v>
      </c>
      <c r="M107" s="131">
        <f>'ЕФЕКТИВНІСТЬ 1 кв 2018 року'!W677</f>
        <v>0</v>
      </c>
      <c r="N107" s="132" t="str">
        <f>'ЕФЕКТИВНІСТЬ 1 кв 2018 року'!X677</f>
        <v>ВА</v>
      </c>
    </row>
    <row r="108" spans="2:14" x14ac:dyDescent="0.25">
      <c r="B108" s="2">
        <f>'ЕФЕКТИВНІСТЬ 1 кв 2018 року'!B678</f>
        <v>17</v>
      </c>
      <c r="C108" s="34" t="str">
        <f>'ЕФЕКТИВНІСТЬ 1 кв 2018 року'!C678</f>
        <v>Рівненський окружний адміністративний суд</v>
      </c>
      <c r="E108" s="83">
        <f>'ЕФЕКТИВНІСТЬ 1 кв 2018 року'!K678</f>
        <v>8122.1</v>
      </c>
      <c r="F108" s="83">
        <f>'ЕФЕКТИВНІСТЬ 1 кв 2018 року'!E678</f>
        <v>1622</v>
      </c>
      <c r="G108" s="83">
        <f>'ЕФЕКТИВНІСТЬ 1 кв 2018 року'!N678</f>
        <v>14.9</v>
      </c>
      <c r="H108" s="65">
        <f>'ЕФЕКТИВНІСТЬ 1 кв 2018 року'!R678</f>
        <v>0.74</v>
      </c>
      <c r="I108" s="65">
        <f>'ЕФЕКТИВНІСТЬ 1 кв 2018 року'!Q678</f>
        <v>-0.24999999999999997</v>
      </c>
      <c r="K108" s="129">
        <f>'ЕФЕКТИВНІСТЬ 1 кв 2018 року'!U678</f>
        <v>0</v>
      </c>
      <c r="L108" s="133">
        <f>'ЕФЕКТИВНІСТЬ 1 кв 2018 року'!V678</f>
        <v>0</v>
      </c>
      <c r="M108" s="131">
        <f>'ЕФЕКТИВНІСТЬ 1 кв 2018 року'!W678</f>
        <v>0</v>
      </c>
      <c r="N108" s="132" t="str">
        <f>'ЕФЕКТИВНІСТЬ 1 кв 2018 року'!X678</f>
        <v>ВА</v>
      </c>
    </row>
    <row r="109" spans="2:14" x14ac:dyDescent="0.25">
      <c r="B109" s="2">
        <f>'ЕФЕКТИВНІСТЬ 1 кв 2018 року'!B679</f>
        <v>18</v>
      </c>
      <c r="C109" s="34" t="str">
        <f>'ЕФЕКТИВНІСТЬ 1 кв 2018 року'!C679</f>
        <v>Сумський окружний адміністративний суд</v>
      </c>
      <c r="E109" s="83">
        <f>'ЕФЕКТИВНІСТЬ 1 кв 2018 року'!K679</f>
        <v>9336.7000000000007</v>
      </c>
      <c r="F109" s="83">
        <f>'ЕФЕКТИВНІСТЬ 1 кв 2018 року'!E679</f>
        <v>2078.6</v>
      </c>
      <c r="G109" s="83">
        <f>'ЕФЕКТИВНІСТЬ 1 кв 2018 року'!N679</f>
        <v>14.8</v>
      </c>
      <c r="H109" s="65">
        <f>'ЕФЕКТИВНІСТЬ 1 кв 2018 року'!R679</f>
        <v>1.1200000000000001</v>
      </c>
      <c r="I109" s="65">
        <f>'ЕФЕКТИВНІСТЬ 1 кв 2018 року'!Q679</f>
        <v>-0.43</v>
      </c>
      <c r="K109" s="129">
        <f>'ЕФЕКТИВНІСТЬ 1 кв 2018 року'!U679</f>
        <v>0</v>
      </c>
      <c r="L109" s="133">
        <f>'ЕФЕКТИВНІСТЬ 1 кв 2018 року'!V679</f>
        <v>0</v>
      </c>
      <c r="M109" s="131">
        <f>'ЕФЕКТИВНІСТЬ 1 кв 2018 року'!W679</f>
        <v>0</v>
      </c>
      <c r="N109" s="132" t="str">
        <f>'ЕФЕКТИВНІСТЬ 1 кв 2018 року'!X679</f>
        <v>ВА</v>
      </c>
    </row>
    <row r="110" spans="2:14" x14ac:dyDescent="0.25">
      <c r="B110" s="2">
        <f>'ЕФЕКТИВНІСТЬ 1 кв 2018 року'!B680</f>
        <v>19</v>
      </c>
      <c r="C110" s="34" t="str">
        <f>'ЕФЕКТИВНІСТЬ 1 кв 2018 року'!C680</f>
        <v>Тернопільський окружний адміністративний суд</v>
      </c>
      <c r="E110" s="83">
        <f>'ЕФЕКТИВНІСТЬ 1 кв 2018 року'!K680</f>
        <v>8213.9</v>
      </c>
      <c r="F110" s="83">
        <f>'ЕФЕКТИВНІСТЬ 1 кв 2018 року'!E680</f>
        <v>1276.45</v>
      </c>
      <c r="G110" s="83">
        <f>'ЕФЕКТИВНІСТЬ 1 кв 2018 року'!N680</f>
        <v>30.8</v>
      </c>
      <c r="H110" s="65">
        <f>'ЕФЕКТИВНІСТЬ 1 кв 2018 року'!R680</f>
        <v>-0.13000000000000006</v>
      </c>
      <c r="I110" s="65">
        <f>'ЕФЕКТИВНІСТЬ 1 кв 2018 року'!Q680</f>
        <v>-0.12000000000000002</v>
      </c>
      <c r="K110" s="129">
        <f>'ЕФЕКТИВНІСТЬ 1 кв 2018 року'!U680</f>
        <v>0</v>
      </c>
      <c r="L110" s="133">
        <f>'ЕФЕКТИВНІСТЬ 1 кв 2018 року'!V680</f>
        <v>0</v>
      </c>
      <c r="M110" s="131" t="str">
        <f>'ЕФЕКТИВНІСТЬ 1 кв 2018 року'!W680</f>
        <v>ВВ</v>
      </c>
      <c r="N110" s="132">
        <f>'ЕФЕКТИВНІСТЬ 1 кв 2018 року'!X680</f>
        <v>0</v>
      </c>
    </row>
    <row r="111" spans="2:14" x14ac:dyDescent="0.25">
      <c r="B111" s="2">
        <f>'ЕФЕКТИВНІСТЬ 1 кв 2018 року'!B681</f>
        <v>20</v>
      </c>
      <c r="C111" s="34" t="str">
        <f>'ЕФЕКТИВНІСТЬ 1 кв 2018 року'!C681</f>
        <v>Харківський окружний адміністративний суд</v>
      </c>
      <c r="E111" s="83">
        <f>'ЕФЕКТИВНІСТЬ 1 кв 2018 року'!K681</f>
        <v>23363.8</v>
      </c>
      <c r="F111" s="83">
        <f>'ЕФЕКТИВНІСТЬ 1 кв 2018 року'!E681</f>
        <v>5918.84</v>
      </c>
      <c r="G111" s="83">
        <f>'ЕФЕКТИВНІСТЬ 1 кв 2018 року'!N681</f>
        <v>13.7</v>
      </c>
      <c r="H111" s="65">
        <f>'ЕФЕКТИВНІСТЬ 1 кв 2018 року'!R681</f>
        <v>4.37</v>
      </c>
      <c r="I111" s="65">
        <f>'ЕФЕКТИВНІСТЬ 1 кв 2018 року'!Q681</f>
        <v>-0.13</v>
      </c>
      <c r="K111" s="129">
        <f>'ЕФЕКТИВНІСТЬ 1 кв 2018 року'!U681</f>
        <v>0</v>
      </c>
      <c r="L111" s="133">
        <f>'ЕФЕКТИВНІСТЬ 1 кв 2018 року'!V681</f>
        <v>0</v>
      </c>
      <c r="M111" s="131">
        <f>'ЕФЕКТИВНІСТЬ 1 кв 2018 року'!W681</f>
        <v>0</v>
      </c>
      <c r="N111" s="132" t="str">
        <f>'ЕФЕКТИВНІСТЬ 1 кв 2018 року'!X681</f>
        <v>ВА</v>
      </c>
    </row>
    <row r="112" spans="2:14" x14ac:dyDescent="0.25">
      <c r="B112" s="2">
        <f>'ЕФЕКТИВНІСТЬ 1 кв 2018 року'!B682</f>
        <v>21</v>
      </c>
      <c r="C112" s="34" t="str">
        <f>'ЕФЕКТИВНІСТЬ 1 кв 2018 року'!C682</f>
        <v>Херсонський окружний адміністративний суд</v>
      </c>
      <c r="E112" s="83">
        <f>'ЕФЕКТИВНІСТЬ 1 кв 2018 року'!K682</f>
        <v>8402.7000000000007</v>
      </c>
      <c r="F112" s="83">
        <f>'ЕФЕКТИВНІСТЬ 1 кв 2018 року'!E682</f>
        <v>1928.62</v>
      </c>
      <c r="G112" s="83">
        <f>'ЕФЕКТИВНІСТЬ 1 кв 2018 року'!N682</f>
        <v>15.8</v>
      </c>
      <c r="H112" s="65">
        <f>'ЕФЕКТИВНІСТЬ 1 кв 2018 року'!R682</f>
        <v>0.92999999999999994</v>
      </c>
      <c r="I112" s="65">
        <f>'ЕФЕКТИВНІСТЬ 1 кв 2018 року'!Q682</f>
        <v>0.32999999999999996</v>
      </c>
      <c r="K112" s="129">
        <f>'ЕФЕКТИВНІСТЬ 1 кв 2018 року'!U682</f>
        <v>0</v>
      </c>
      <c r="L112" s="133" t="str">
        <f>'ЕФЕКТИВНІСТЬ 1 кв 2018 року'!V682</f>
        <v>АА</v>
      </c>
      <c r="M112" s="131">
        <f>'ЕФЕКТИВНІСТЬ 1 кв 2018 року'!W682</f>
        <v>0</v>
      </c>
      <c r="N112" s="132">
        <f>'ЕФЕКТИВНІСТЬ 1 кв 2018 року'!X682</f>
        <v>0</v>
      </c>
    </row>
    <row r="113" spans="2:14" x14ac:dyDescent="0.25">
      <c r="B113" s="2">
        <f>'ЕФЕКТИВНІСТЬ 1 кв 2018 року'!B683</f>
        <v>22</v>
      </c>
      <c r="C113" s="34" t="str">
        <f>'ЕФЕКТИВНІСТЬ 1 кв 2018 року'!C683</f>
        <v>Хмельницький окружний адміністративний суд</v>
      </c>
      <c r="E113" s="83">
        <f>'ЕФЕКТИВНІСТЬ 1 кв 2018 року'!K683</f>
        <v>10599.2</v>
      </c>
      <c r="F113" s="83">
        <f>'ЕФЕКТИВНІСТЬ 1 кв 2018 року'!E683</f>
        <v>2158.1799999999998</v>
      </c>
      <c r="G113" s="83">
        <f>'ЕФЕКТИВНІСТЬ 1 кв 2018 року'!N683</f>
        <v>14.2</v>
      </c>
      <c r="H113" s="65">
        <f>'ЕФЕКТИВНІСТЬ 1 кв 2018 року'!R683</f>
        <v>1.2200000000000002</v>
      </c>
      <c r="I113" s="65">
        <f>'ЕФЕКТИВНІСТЬ 1 кв 2018 року'!Q683</f>
        <v>-0.2</v>
      </c>
      <c r="K113" s="129">
        <f>'ЕФЕКТИВНІСТЬ 1 кв 2018 року'!U683</f>
        <v>0</v>
      </c>
      <c r="L113" s="133">
        <f>'ЕФЕКТИВНІСТЬ 1 кв 2018 року'!V683</f>
        <v>0</v>
      </c>
      <c r="M113" s="131">
        <f>'ЕФЕКТИВНІСТЬ 1 кв 2018 року'!W683</f>
        <v>0</v>
      </c>
      <c r="N113" s="132" t="str">
        <f>'ЕФЕКТИВНІСТЬ 1 кв 2018 року'!X683</f>
        <v>ВА</v>
      </c>
    </row>
    <row r="114" spans="2:14" x14ac:dyDescent="0.25">
      <c r="B114" s="2">
        <f>'ЕФЕКТИВНІСТЬ 1 кв 2018 року'!B684</f>
        <v>23</v>
      </c>
      <c r="C114" s="34" t="str">
        <f>'ЕФЕКТИВНІСТЬ 1 кв 2018 року'!C684</f>
        <v>Черкаський окружний адміністративний суд</v>
      </c>
      <c r="E114" s="83">
        <f>'ЕФЕКТИВНІСТЬ 1 кв 2018 року'!K684</f>
        <v>9471.2000000000007</v>
      </c>
      <c r="F114" s="83">
        <f>'ЕФЕКТИВНІСТЬ 1 кв 2018 року'!E684</f>
        <v>2445.86</v>
      </c>
      <c r="G114" s="83">
        <f>'ЕФЕКТИВНІСТЬ 1 кв 2018 року'!N684</f>
        <v>8</v>
      </c>
      <c r="H114" s="65">
        <f>'ЕФЕКТИВНІСТЬ 1 кв 2018 року'!R684</f>
        <v>2.9899999999999998</v>
      </c>
      <c r="I114" s="65">
        <f>'ЕФЕКТИВНІСТЬ 1 кв 2018 року'!Q684</f>
        <v>4.0000000000000008E-2</v>
      </c>
      <c r="K114" s="129">
        <f>'ЕФЕКТИВНІСТЬ 1 кв 2018 року'!U684</f>
        <v>0</v>
      </c>
      <c r="L114" s="133" t="str">
        <f>'ЕФЕКТИВНІСТЬ 1 кв 2018 року'!V684</f>
        <v>АА</v>
      </c>
      <c r="M114" s="131">
        <f>'ЕФЕКТИВНІСТЬ 1 кв 2018 року'!W684</f>
        <v>0</v>
      </c>
      <c r="N114" s="132">
        <f>'ЕФЕКТИВНІСТЬ 1 кв 2018 року'!X684</f>
        <v>0</v>
      </c>
    </row>
    <row r="115" spans="2:14" x14ac:dyDescent="0.25">
      <c r="B115" s="2">
        <f>'ЕФЕКТИВНІСТЬ 1 кв 2018 року'!B685</f>
        <v>24</v>
      </c>
      <c r="C115" s="34" t="str">
        <f>'ЕФЕКТИВНІСТЬ 1 кв 2018 року'!C685</f>
        <v>Чернівецький окружний адміністративний суд</v>
      </c>
      <c r="E115" s="83">
        <f>'ЕФЕКТИВНІСТЬ 1 кв 2018 року'!K685</f>
        <v>6104.5</v>
      </c>
      <c r="F115" s="83">
        <f>'ЕФЕКТИВНІСТЬ 1 кв 2018 року'!E685</f>
        <v>494.6</v>
      </c>
      <c r="G115" s="83">
        <f>'ЕФЕКТИВНІСТЬ 1 кв 2018 року'!N685</f>
        <v>14.2</v>
      </c>
      <c r="H115" s="65">
        <f>'ЕФЕКТИВНІСТЬ 1 кв 2018 року'!R685</f>
        <v>-0.73</v>
      </c>
      <c r="I115" s="65">
        <f>'ЕФЕКТИВНІСТЬ 1 кв 2018 року'!Q685</f>
        <v>-0.96000000000000008</v>
      </c>
      <c r="K115" s="129">
        <f>'ЕФЕКТИВНІСТЬ 1 кв 2018 року'!U685</f>
        <v>0</v>
      </c>
      <c r="L115" s="133">
        <f>'ЕФЕКТИВНІСТЬ 1 кв 2018 року'!V685</f>
        <v>0</v>
      </c>
      <c r="M115" s="131" t="str">
        <f>'ЕФЕКТИВНІСТЬ 1 кв 2018 року'!W685</f>
        <v>ВВ</v>
      </c>
      <c r="N115" s="132">
        <f>'ЕФЕКТИВНІСТЬ 1 кв 2018 року'!X685</f>
        <v>0</v>
      </c>
    </row>
    <row r="116" spans="2:14" x14ac:dyDescent="0.25">
      <c r="B116" s="2">
        <f>'ЕФЕКТИВНІСТЬ 1 кв 2018 року'!B686</f>
        <v>25</v>
      </c>
      <c r="C116" s="34" t="str">
        <f>'ЕФЕКТИВНІСТЬ 1 кв 2018 року'!C686</f>
        <v>Чернігівський окружний адміністративний суд</v>
      </c>
      <c r="E116" s="83">
        <f>'ЕФЕКТИВНІСТЬ 1 кв 2018 року'!K686</f>
        <v>8494.1</v>
      </c>
      <c r="F116" s="83">
        <f>'ЕФЕКТИВНІСТЬ 1 кв 2018 року'!E686</f>
        <v>2353.23</v>
      </c>
      <c r="G116" s="83">
        <f>'ЕФЕКТИВНІСТЬ 1 кв 2018 року'!N686</f>
        <v>44.1</v>
      </c>
      <c r="H116" s="65">
        <f>'ЕФЕКТИВНІСТЬ 1 кв 2018 року'!R686</f>
        <v>0.26000000000000006</v>
      </c>
      <c r="I116" s="65">
        <f>'ЕФЕКТИВНІСТЬ 1 кв 2018 року'!Q686</f>
        <v>0.19</v>
      </c>
      <c r="K116" s="129">
        <f>'ЕФЕКТИВНІСТЬ 1 кв 2018 року'!U686</f>
        <v>0</v>
      </c>
      <c r="L116" s="133" t="str">
        <f>'ЕФЕКТИВНІСТЬ 1 кв 2018 року'!V686</f>
        <v>АА</v>
      </c>
      <c r="M116" s="131">
        <f>'ЕФЕКТИВНІСТЬ 1 кв 2018 року'!W686</f>
        <v>0</v>
      </c>
      <c r="N116" s="132">
        <f>'ЕФЕКТИВНІСТЬ 1 кв 2018 року'!X686</f>
        <v>0</v>
      </c>
    </row>
    <row r="117" spans="2:14" x14ac:dyDescent="0.25">
      <c r="E117" s="78"/>
      <c r="F117" s="78"/>
      <c r="G117" s="78"/>
      <c r="H117" s="78"/>
      <c r="I117" s="78"/>
      <c r="K117" s="78"/>
      <c r="L117" s="78"/>
      <c r="M117" s="78"/>
      <c r="N117" s="78"/>
    </row>
    <row r="118" spans="2:14" x14ac:dyDescent="0.25">
      <c r="E118" s="78"/>
      <c r="F118" s="78"/>
      <c r="G118" s="78"/>
      <c r="H118" s="78"/>
      <c r="I118" s="78"/>
      <c r="K118" s="78"/>
      <c r="L118" s="78"/>
      <c r="M118" s="78"/>
      <c r="N118" s="78"/>
    </row>
    <row r="119" spans="2:14" x14ac:dyDescent="0.25">
      <c r="B119" s="39" t="s">
        <v>26</v>
      </c>
      <c r="C119" s="39" t="str">
        <f>'ЕФЕКТИВНІСТЬ 1 кв 2018 року'!C687</f>
        <v>Апеляційні адміністративні суди</v>
      </c>
      <c r="E119" s="136">
        <f>SUM(E120:E127)</f>
        <v>212602.9</v>
      </c>
      <c r="F119" s="136">
        <f t="shared" ref="F119:G119" si="3">SUM(F120:F127)</f>
        <v>25336.400000000001</v>
      </c>
      <c r="G119" s="136">
        <f t="shared" si="3"/>
        <v>225</v>
      </c>
      <c r="H119" s="39"/>
      <c r="I119" s="39"/>
      <c r="K119" s="39"/>
      <c r="L119" s="39"/>
      <c r="M119" s="39"/>
      <c r="N119" s="39"/>
    </row>
    <row r="120" spans="2:14" x14ac:dyDescent="0.25">
      <c r="B120" s="2">
        <f>'ЕФЕКТИВНІСТЬ 1 кв 2018 року'!B689</f>
        <v>1</v>
      </c>
      <c r="C120" s="34" t="str">
        <f>'ЕФЕКТИВНІСТЬ 1 кв 2018 року'!C689</f>
        <v>Вінницький апеляційний адміністративний суд</v>
      </c>
      <c r="E120" s="83">
        <f>'ЕФЕКТИВНІСТЬ 1 кв 2018 року'!K689</f>
        <v>16994.3</v>
      </c>
      <c r="F120" s="83">
        <f>'ЕФЕКТИВНІСТЬ 1 кв 2018 року'!E689</f>
        <v>1727.45</v>
      </c>
      <c r="G120" s="83">
        <f>'ЕФЕКТИВНІСТЬ 1 кв 2018 року'!N689</f>
        <v>17.8</v>
      </c>
      <c r="H120" s="65">
        <f>'ЕФЕКТИВНІСТЬ 1 кв 2018 року'!R689</f>
        <v>0.18</v>
      </c>
      <c r="I120" s="65">
        <f>'ЕФЕКТИВНІСТЬ 1 кв 2018 року'!Q689</f>
        <v>-0.32000000000000006</v>
      </c>
      <c r="K120" s="129">
        <f>'ЕФЕКТИВНІСТЬ 1 кв 2018 року'!U689</f>
        <v>0</v>
      </c>
      <c r="L120" s="133">
        <f>'ЕФЕКТИВНІСТЬ 1 кв 2018 року'!V689</f>
        <v>0</v>
      </c>
      <c r="M120" s="131">
        <f>'ЕФЕКТИВНІСТЬ 1 кв 2018 року'!W689</f>
        <v>0</v>
      </c>
      <c r="N120" s="132" t="str">
        <f>'ЕФЕКТИВНІСТЬ 1 кв 2018 року'!X689</f>
        <v>ВА</v>
      </c>
    </row>
    <row r="121" spans="2:14" ht="24" x14ac:dyDescent="0.25">
      <c r="B121" s="2">
        <f>'ЕФЕКТИВНІСТЬ 1 кв 2018 року'!B690</f>
        <v>2</v>
      </c>
      <c r="C121" s="34" t="str">
        <f>'ЕФЕКТИВНІСТЬ 1 кв 2018 року'!C690</f>
        <v>Дніпропетровський апеляційний адміністративний суд </v>
      </c>
      <c r="E121" s="83">
        <f>'ЕФЕКТИВНІСТЬ 1 кв 2018 року'!K690</f>
        <v>26616.3</v>
      </c>
      <c r="F121" s="83">
        <f>'ЕФЕКТИВНІСТЬ 1 кв 2018 року'!E690</f>
        <v>3875.55</v>
      </c>
      <c r="G121" s="83">
        <f>'ЕФЕКТИВНІСТЬ 1 кв 2018 року'!N690</f>
        <v>30.7</v>
      </c>
      <c r="H121" s="65">
        <f>'ЕФЕКТИВНІСТЬ 1 кв 2018 року'!R690</f>
        <v>0.76</v>
      </c>
      <c r="I121" s="65">
        <f>'ЕФЕКТИВНІСТЬ 1 кв 2018 року'!Q690</f>
        <v>-0.15</v>
      </c>
      <c r="K121" s="129">
        <f>'ЕФЕКТИВНІСТЬ 1 кв 2018 року'!U690</f>
        <v>0</v>
      </c>
      <c r="L121" s="133">
        <f>'ЕФЕКТИВНІСТЬ 1 кв 2018 року'!V690</f>
        <v>0</v>
      </c>
      <c r="M121" s="131">
        <f>'ЕФЕКТИВНІСТЬ 1 кв 2018 року'!W690</f>
        <v>0</v>
      </c>
      <c r="N121" s="132" t="str">
        <f>'ЕФЕКТИВНІСТЬ 1 кв 2018 року'!X690</f>
        <v>ВА</v>
      </c>
    </row>
    <row r="122" spans="2:14" x14ac:dyDescent="0.25">
      <c r="B122" s="2">
        <f>'ЕФЕКТИВНІСТЬ 1 кв 2018 року'!B691</f>
        <v>3</v>
      </c>
      <c r="C122" s="34" t="str">
        <f>'ЕФЕКТИВНІСТЬ 1 кв 2018 року'!C691</f>
        <v>Донецький апеляційний адміністративний суд </v>
      </c>
      <c r="E122" s="83">
        <f>'ЕФЕКТИВНІСТЬ 1 кв 2018 року'!K691</f>
        <v>12364.5</v>
      </c>
      <c r="F122" s="83">
        <f>'ЕФЕКТИВНІСТЬ 1 кв 2018 року'!E691</f>
        <v>1605.77</v>
      </c>
      <c r="G122" s="83">
        <f>'ЕФЕКТИВНІСТЬ 1 кв 2018 року'!N691</f>
        <v>12.7</v>
      </c>
      <c r="H122" s="65">
        <f>'ЕФЕКТИВНІСТЬ 1 кв 2018 року'!R691</f>
        <v>0.69</v>
      </c>
      <c r="I122" s="65">
        <f>'ЕФЕКТИВНІСТЬ 1 кв 2018 року'!Q691</f>
        <v>-0.26</v>
      </c>
      <c r="K122" s="129">
        <f>'ЕФЕКТИВНІСТЬ 1 кв 2018 року'!U691</f>
        <v>0</v>
      </c>
      <c r="L122" s="133">
        <f>'ЕФЕКТИВНІСТЬ 1 кв 2018 року'!V691</f>
        <v>0</v>
      </c>
      <c r="M122" s="131">
        <f>'ЕФЕКТИВНІСТЬ 1 кв 2018 року'!W691</f>
        <v>0</v>
      </c>
      <c r="N122" s="132" t="str">
        <f>'ЕФЕКТИВНІСТЬ 1 кв 2018 року'!X691</f>
        <v>ВА</v>
      </c>
    </row>
    <row r="123" spans="2:14" x14ac:dyDescent="0.25">
      <c r="B123" s="2">
        <f>'ЕФЕКТИВНІСТЬ 1 кв 2018 року'!B692</f>
        <v>4</v>
      </c>
      <c r="C123" s="34" t="str">
        <f>'ЕФЕКТИВНІСТЬ 1 кв 2018 року'!C692</f>
        <v>Житомирський апеляційний адміністративний суд</v>
      </c>
      <c r="E123" s="83">
        <f>'ЕФЕКТИВНІСТЬ 1 кв 2018 року'!K692</f>
        <v>13456.1</v>
      </c>
      <c r="F123" s="83">
        <f>'ЕФЕКТИВНІСТЬ 1 кв 2018 року'!E692</f>
        <v>1524.44</v>
      </c>
      <c r="G123" s="83">
        <f>'ЕФЕКТИВНІСТЬ 1 кв 2018 року'!N692</f>
        <v>8.9</v>
      </c>
      <c r="H123" s="65">
        <f>'ЕФЕКТИВНІСТЬ 1 кв 2018 року'!R692</f>
        <v>1.08</v>
      </c>
      <c r="I123" s="65">
        <f>'ЕФЕКТИВНІСТЬ 1 кв 2018 року'!Q692</f>
        <v>-0.54999999999999993</v>
      </c>
      <c r="K123" s="129">
        <f>'ЕФЕКТИВНІСТЬ 1 кв 2018 року'!U692</f>
        <v>0</v>
      </c>
      <c r="L123" s="133">
        <f>'ЕФЕКТИВНІСТЬ 1 кв 2018 року'!V692</f>
        <v>0</v>
      </c>
      <c r="M123" s="131">
        <f>'ЕФЕКТИВНІСТЬ 1 кв 2018 року'!W692</f>
        <v>0</v>
      </c>
      <c r="N123" s="132" t="str">
        <f>'ЕФЕКТИВНІСТЬ 1 кв 2018 року'!X692</f>
        <v>ВА</v>
      </c>
    </row>
    <row r="124" spans="2:14" x14ac:dyDescent="0.25">
      <c r="B124" s="2">
        <f>'ЕФЕКТИВНІСТЬ 1 кв 2018 року'!B693</f>
        <v>5</v>
      </c>
      <c r="C124" s="34" t="str">
        <f>'ЕФЕКТИВНІСТЬ 1 кв 2018 року'!C693</f>
        <v>Київський апеляційний адміністративний суд </v>
      </c>
      <c r="E124" s="83">
        <f>'ЕФЕКТИВНІСТЬ 1 кв 2018 року'!K693</f>
        <v>57491.9</v>
      </c>
      <c r="F124" s="83">
        <f>'ЕФЕКТИВНІСТЬ 1 кв 2018 року'!E693</f>
        <v>6802.76</v>
      </c>
      <c r="G124" s="83">
        <f>'ЕФЕКТИВНІСТЬ 1 кв 2018 року'!N693</f>
        <v>45.5</v>
      </c>
      <c r="H124" s="65">
        <f>'ЕФЕКТИВНІСТЬ 1 кв 2018 року'!R693</f>
        <v>0.87</v>
      </c>
      <c r="I124" s="65">
        <f>'ЕФЕКТИВНІСТЬ 1 кв 2018 року'!Q693</f>
        <v>-0.49000000000000005</v>
      </c>
      <c r="K124" s="129">
        <f>'ЕФЕКТИВНІСТЬ 1 кв 2018 року'!U693</f>
        <v>0</v>
      </c>
      <c r="L124" s="133">
        <f>'ЕФЕКТИВНІСТЬ 1 кв 2018 року'!V693</f>
        <v>0</v>
      </c>
      <c r="M124" s="131">
        <f>'ЕФЕКТИВНІСТЬ 1 кв 2018 року'!W693</f>
        <v>0</v>
      </c>
      <c r="N124" s="132" t="str">
        <f>'ЕФЕКТИВНІСТЬ 1 кв 2018 року'!X693</f>
        <v>ВА</v>
      </c>
    </row>
    <row r="125" spans="2:14" x14ac:dyDescent="0.25">
      <c r="B125" s="2">
        <f>'ЕФЕКТИВНІСТЬ 1 кв 2018 року'!B694</f>
        <v>6</v>
      </c>
      <c r="C125" s="34" t="str">
        <f>'ЕФЕКТИВНІСТЬ 1 кв 2018 року'!C694</f>
        <v>Львівський апеляційний адміністративний суд </v>
      </c>
      <c r="E125" s="83">
        <f>'ЕФЕКТИВНІСТЬ 1 кв 2018 року'!K694</f>
        <v>35588.9</v>
      </c>
      <c r="F125" s="83">
        <f>'ЕФЕКТИВНІСТЬ 1 кв 2018 року'!E694</f>
        <v>3874.08</v>
      </c>
      <c r="G125" s="83">
        <f>'ЕФЕКТИВНІСТЬ 1 кв 2018 року'!N694</f>
        <v>29.4</v>
      </c>
      <c r="H125" s="65">
        <f>'ЕФЕКТИВНІСТЬ 1 кв 2018 року'!R694</f>
        <v>0.61</v>
      </c>
      <c r="I125" s="65">
        <f>'ЕФЕКТИВНІСТЬ 1 кв 2018 року'!Q694</f>
        <v>0.31000000000000005</v>
      </c>
      <c r="K125" s="129">
        <f>'ЕФЕКТИВНІСТЬ 1 кв 2018 року'!U694</f>
        <v>0</v>
      </c>
      <c r="L125" s="133" t="str">
        <f>'ЕФЕКТИВНІСТЬ 1 кв 2018 року'!V694</f>
        <v>АА</v>
      </c>
      <c r="M125" s="131">
        <f>'ЕФЕКТИВНІСТЬ 1 кв 2018 року'!W694</f>
        <v>0</v>
      </c>
      <c r="N125" s="132">
        <f>'ЕФЕКТИВНІСТЬ 1 кв 2018 року'!X694</f>
        <v>0</v>
      </c>
    </row>
    <row r="126" spans="2:14" x14ac:dyDescent="0.25">
      <c r="B126" s="2">
        <f>'ЕФЕКТИВНІСТЬ 1 кв 2018 року'!B695</f>
        <v>7</v>
      </c>
      <c r="C126" s="34" t="str">
        <f>'ЕФЕКТИВНІСТЬ 1 кв 2018 року'!C695</f>
        <v>Одеський апеляційний адміністративний суд </v>
      </c>
      <c r="E126" s="83">
        <f>'ЕФЕКТИВНІСТЬ 1 кв 2018 року'!K695</f>
        <v>23594.3</v>
      </c>
      <c r="F126" s="83">
        <f>'ЕФЕКТИВНІСТЬ 1 кв 2018 року'!E695</f>
        <v>2724.39</v>
      </c>
      <c r="G126" s="83">
        <f>'ЕФЕКТИВНІСТЬ 1 кв 2018 року'!N695</f>
        <v>34</v>
      </c>
      <c r="H126" s="65">
        <f>'ЕФЕКТИВНІСТЬ 1 кв 2018 року'!R695</f>
        <v>0.09</v>
      </c>
      <c r="I126" s="65">
        <f>'ЕФЕКТИВНІСТЬ 1 кв 2018 року'!Q695</f>
        <v>-0.58000000000000007</v>
      </c>
      <c r="K126" s="129">
        <f>'ЕФЕКТИВНІСТЬ 1 кв 2018 року'!U695</f>
        <v>0</v>
      </c>
      <c r="L126" s="133">
        <f>'ЕФЕКТИВНІСТЬ 1 кв 2018 року'!V695</f>
        <v>0</v>
      </c>
      <c r="M126" s="131">
        <f>'ЕФЕКТИВНІСТЬ 1 кв 2018 року'!W695</f>
        <v>0</v>
      </c>
      <c r="N126" s="132" t="str">
        <f>'ЕФЕКТИВНІСТЬ 1 кв 2018 року'!X695</f>
        <v>ВА</v>
      </c>
    </row>
    <row r="127" spans="2:14" x14ac:dyDescent="0.25">
      <c r="B127" s="2">
        <f>'ЕФЕКТИВНІСТЬ 1 кв 2018 року'!B696</f>
        <v>8</v>
      </c>
      <c r="C127" s="34" t="str">
        <f>'ЕФЕКТИВНІСТЬ 1 кв 2018 року'!C696</f>
        <v>Харківський апеляційний адміністративний суд </v>
      </c>
      <c r="E127" s="83">
        <f>'ЕФЕКТИВНІСТЬ 1 кв 2018 року'!K696</f>
        <v>26496.6</v>
      </c>
      <c r="F127" s="83">
        <f>'ЕФЕКТИВНІСТЬ 1 кв 2018 року'!E696</f>
        <v>3201.96</v>
      </c>
      <c r="G127" s="83">
        <f>'ЕФЕКТИВНІСТЬ 1 кв 2018 року'!N696</f>
        <v>46</v>
      </c>
      <c r="H127" s="65">
        <f>'ЕФЕКТИВНІСТЬ 1 кв 2018 року'!R696</f>
        <v>1.999999999999999E-2</v>
      </c>
      <c r="I127" s="65">
        <f>'ЕФЕКТИВНІСТЬ 1 кв 2018 року'!Q696</f>
        <v>-0.27</v>
      </c>
      <c r="K127" s="129">
        <f>'ЕФЕКТИВНІСТЬ 1 кв 2018 року'!U696</f>
        <v>0</v>
      </c>
      <c r="L127" s="133">
        <f>'ЕФЕКТИВНІСТЬ 1 кв 2018 року'!V696</f>
        <v>0</v>
      </c>
      <c r="M127" s="131">
        <f>'ЕФЕКТИВНІСТЬ 1 кв 2018 року'!W696</f>
        <v>0</v>
      </c>
      <c r="N127" s="132" t="str">
        <f>'ЕФЕКТИВНІСТЬ 1 кв 2018 року'!X696</f>
        <v>ВА</v>
      </c>
    </row>
    <row r="128" spans="2:14" x14ac:dyDescent="0.25">
      <c r="B128" s="137"/>
      <c r="C128" s="138"/>
      <c r="E128" s="78"/>
      <c r="F128" s="78"/>
      <c r="G128" s="78"/>
      <c r="H128" s="78"/>
      <c r="I128" s="78"/>
      <c r="K128" s="78"/>
      <c r="L128" s="78"/>
      <c r="M128" s="78"/>
      <c r="N128" s="135"/>
    </row>
    <row r="129" spans="1:15" x14ac:dyDescent="0.25">
      <c r="B129" s="137"/>
      <c r="E129" s="78"/>
      <c r="F129" s="78"/>
      <c r="G129" s="78"/>
      <c r="H129" s="78"/>
      <c r="I129" s="78"/>
      <c r="K129" s="78"/>
      <c r="L129" s="78"/>
      <c r="M129" s="78"/>
      <c r="N129" s="135"/>
    </row>
    <row r="130" spans="1:15" x14ac:dyDescent="0.25">
      <c r="B130" s="137"/>
      <c r="E130" s="78"/>
      <c r="F130" s="78"/>
      <c r="G130" s="78"/>
      <c r="H130" s="78"/>
      <c r="I130" s="78"/>
      <c r="K130" s="78"/>
      <c r="L130" s="78"/>
      <c r="M130" s="9"/>
      <c r="N130" s="135"/>
    </row>
    <row r="131" spans="1:15" x14ac:dyDescent="0.25">
      <c r="B131" s="137"/>
      <c r="E131" s="78"/>
      <c r="F131" s="78"/>
      <c r="G131" s="78"/>
      <c r="H131" s="78"/>
      <c r="I131" s="78"/>
      <c r="K131" s="78"/>
      <c r="L131" s="78"/>
      <c r="M131" s="9"/>
      <c r="N131" s="135"/>
    </row>
    <row r="132" spans="1:15" x14ac:dyDescent="0.25">
      <c r="B132" s="137"/>
      <c r="E132" s="78"/>
      <c r="F132" s="78"/>
      <c r="G132" s="78"/>
      <c r="H132" s="78"/>
      <c r="I132" s="78"/>
      <c r="K132" s="78"/>
      <c r="L132" s="78"/>
      <c r="M132" s="9"/>
      <c r="N132" s="135"/>
    </row>
    <row r="133" spans="1:15" x14ac:dyDescent="0.25">
      <c r="B133" s="137"/>
      <c r="E133" s="78"/>
      <c r="F133" s="78"/>
      <c r="G133" s="78"/>
      <c r="H133" s="78"/>
      <c r="I133" s="78"/>
      <c r="K133" s="78"/>
      <c r="L133" s="78"/>
      <c r="M133" s="9"/>
      <c r="N133" s="135"/>
    </row>
    <row r="134" spans="1:15" x14ac:dyDescent="0.25">
      <c r="B134" s="137"/>
      <c r="E134" s="78"/>
      <c r="F134" s="78"/>
      <c r="G134" s="78"/>
      <c r="H134" s="78"/>
      <c r="I134" s="78"/>
      <c r="K134" s="78"/>
      <c r="L134" s="78"/>
      <c r="M134" s="9"/>
      <c r="N134" s="135"/>
    </row>
    <row r="135" spans="1:15" x14ac:dyDescent="0.25">
      <c r="B135" s="137"/>
      <c r="E135" s="78"/>
      <c r="F135" s="78"/>
      <c r="G135" s="78"/>
      <c r="H135" s="78"/>
      <c r="I135" s="78"/>
      <c r="K135" s="78"/>
      <c r="L135" s="78"/>
      <c r="M135" s="9"/>
      <c r="N135" s="135"/>
    </row>
    <row r="136" spans="1:15" x14ac:dyDescent="0.25">
      <c r="B136" s="137"/>
      <c r="E136" s="78"/>
      <c r="F136" s="78"/>
      <c r="G136" s="78"/>
      <c r="H136" s="78"/>
      <c r="I136" s="78"/>
      <c r="K136" s="78"/>
      <c r="L136" s="78"/>
      <c r="M136" s="9"/>
      <c r="N136" s="135"/>
    </row>
    <row r="137" spans="1:15" x14ac:dyDescent="0.25">
      <c r="B137" s="137"/>
      <c r="E137" s="78"/>
      <c r="F137" s="78"/>
      <c r="G137" s="78"/>
      <c r="H137" s="78"/>
      <c r="I137" s="78"/>
      <c r="K137" s="78"/>
      <c r="L137" s="78"/>
      <c r="M137" s="9"/>
      <c r="N137" s="135"/>
    </row>
    <row r="138" spans="1:15" x14ac:dyDescent="0.25">
      <c r="B138" s="137"/>
      <c r="E138" s="78"/>
      <c r="F138" s="78"/>
      <c r="G138" s="78"/>
      <c r="H138" s="78"/>
      <c r="I138" s="78"/>
      <c r="K138" s="78"/>
      <c r="L138" s="78"/>
      <c r="M138" s="9"/>
      <c r="N138" s="135"/>
    </row>
    <row r="139" spans="1:15" x14ac:dyDescent="0.25">
      <c r="B139" s="137"/>
      <c r="E139" s="78"/>
      <c r="F139" s="78"/>
      <c r="G139" s="78"/>
      <c r="H139" s="78"/>
      <c r="I139" s="78"/>
      <c r="K139" s="78"/>
      <c r="L139" s="78"/>
      <c r="M139" s="9"/>
      <c r="N139" s="135"/>
    </row>
    <row r="140" spans="1:15" x14ac:dyDescent="0.25">
      <c r="B140" s="137"/>
      <c r="E140" s="78"/>
      <c r="F140" s="78"/>
      <c r="G140" s="78"/>
      <c r="H140" s="78"/>
      <c r="I140" s="78"/>
      <c r="K140" s="78"/>
      <c r="L140" s="78"/>
      <c r="M140" s="9"/>
      <c r="N140" s="135"/>
    </row>
    <row r="141" spans="1:15" x14ac:dyDescent="0.25">
      <c r="E141" s="78"/>
      <c r="F141" s="78"/>
      <c r="G141" s="78"/>
      <c r="H141" s="78"/>
      <c r="I141" s="78"/>
      <c r="K141" s="78"/>
      <c r="L141" s="78"/>
      <c r="M141" s="78"/>
      <c r="N141" s="135"/>
    </row>
    <row r="142" spans="1:15" s="88" customFormat="1" ht="19.5" customHeight="1" x14ac:dyDescent="0.4">
      <c r="A142" s="90"/>
      <c r="B142" s="91"/>
      <c r="C142" s="212" t="s">
        <v>695</v>
      </c>
      <c r="D142" s="212"/>
      <c r="E142" s="212"/>
      <c r="F142" s="95"/>
      <c r="G142" s="95"/>
      <c r="H142" s="96"/>
      <c r="I142" s="96"/>
      <c r="K142" s="100"/>
      <c r="L142" s="100"/>
      <c r="M142" s="100"/>
      <c r="N142" s="100"/>
      <c r="O142"/>
    </row>
    <row r="143" spans="1:15" ht="19.5" customHeight="1" outlineLevel="1" x14ac:dyDescent="0.25">
      <c r="B143" s="2">
        <f>'ЕФЕКТИВНІСТЬ 1 кв 2018 року'!B39</f>
        <v>1</v>
      </c>
      <c r="C143" s="34" t="str">
        <f>'ЕФЕКТИВНІСТЬ 1 кв 2018 року'!C39</f>
        <v>Барський районний суд Вінницької області</v>
      </c>
      <c r="E143" s="83">
        <f>'ЕФЕКТИВНІСТЬ 1 кв 2018 року'!K39</f>
        <v>2262.1999999999998</v>
      </c>
      <c r="F143" s="5">
        <f>'ЕФЕКТИВНІСТЬ 1 кв 2018 року'!E39</f>
        <v>243.24</v>
      </c>
      <c r="G143" s="83">
        <f>'ЕФЕКТИВНІСТЬ 1 кв 2018 року'!N39</f>
        <v>2.8</v>
      </c>
      <c r="H143" s="65">
        <f>'ЕФЕКТИВНІСТЬ 1 кв 2018 року'!R39</f>
        <v>0.11</v>
      </c>
      <c r="I143" s="65">
        <f>'ЕФЕКТИВНІСТЬ 1 кв 2018 року'!Q39</f>
        <v>-0.86</v>
      </c>
      <c r="K143" s="23">
        <f>'ЕФЕКТИВНІСТЬ 1 кв 2018 року'!U39</f>
        <v>0</v>
      </c>
      <c r="L143" s="122">
        <f>'ЕФЕКТИВНІСТЬ 1 кв 2018 року'!V39</f>
        <v>0</v>
      </c>
      <c r="M143" s="23">
        <f>'ЕФЕКТИВНІСТЬ 1 кв 2018 року'!W39</f>
        <v>0</v>
      </c>
      <c r="N143" s="17" t="str">
        <f>'ЕФЕКТИВНІСТЬ 1 кв 2018 року'!X39</f>
        <v>ВА</v>
      </c>
      <c r="O143" s="78"/>
    </row>
    <row r="144" spans="1:15" ht="19.5" customHeight="1" outlineLevel="1" x14ac:dyDescent="0.25">
      <c r="B144" s="2">
        <f>'ЕФЕКТИВНІСТЬ 1 кв 2018 року'!B40</f>
        <v>2</v>
      </c>
      <c r="C144" s="34" t="str">
        <f>'ЕФЕКТИВНІСТЬ 1 кв 2018 року'!C40</f>
        <v>Бершадський районний суд Вінницької області</v>
      </c>
      <c r="E144" s="83">
        <f>'ЕФЕКТИВНІСТЬ 1 кв 2018 року'!K40</f>
        <v>2975.4</v>
      </c>
      <c r="F144" s="5">
        <f>'ЕФЕКТИВНІСТЬ 1 кв 2018 року'!E40</f>
        <v>346.89</v>
      </c>
      <c r="G144" s="83">
        <f>'ЕФЕКТИВНІСТЬ 1 кв 2018 року'!N40</f>
        <v>4</v>
      </c>
      <c r="H144" s="65">
        <f>'ЕФЕКТИВНІСТЬ 1 кв 2018 року'!R40</f>
        <v>0.18</v>
      </c>
      <c r="I144" s="65">
        <f>'ЕФЕКТИВНІСТЬ 1 кв 2018 року'!Q40</f>
        <v>-1.23</v>
      </c>
      <c r="K144" s="23">
        <f>'ЕФЕКТИВНІСТЬ 1 кв 2018 року'!U40</f>
        <v>0</v>
      </c>
      <c r="L144" s="122">
        <f>'ЕФЕКТИВНІСТЬ 1 кв 2018 року'!V40</f>
        <v>0</v>
      </c>
      <c r="M144" s="23">
        <f>'ЕФЕКТИВНІСТЬ 1 кв 2018 року'!W40</f>
        <v>0</v>
      </c>
      <c r="N144" s="17" t="str">
        <f>'ЕФЕКТИВНІСТЬ 1 кв 2018 року'!X40</f>
        <v>ВА</v>
      </c>
    </row>
    <row r="145" spans="2:14" ht="19.5" customHeight="1" outlineLevel="1" x14ac:dyDescent="0.25">
      <c r="B145" s="2">
        <f>'ЕФЕКТИВНІСТЬ 1 кв 2018 року'!B41</f>
        <v>3</v>
      </c>
      <c r="C145" s="34" t="str">
        <f>'ЕФЕКТИВНІСТЬ 1 кв 2018 року'!C41</f>
        <v>Вінницький міський суд Вінницької області</v>
      </c>
      <c r="E145" s="83">
        <f>'ЕФЕКТИВНІСТЬ 1 кв 2018 року'!K41</f>
        <v>22682.400000000001</v>
      </c>
      <c r="F145" s="5">
        <f>'ЕФЕКТИВНІСТЬ 1 кв 2018 року'!E41</f>
        <v>2791.46</v>
      </c>
      <c r="G145" s="83">
        <f>'ЕФЕКТИВНІСТЬ 1 кв 2018 року'!N41</f>
        <v>37.700000000000003</v>
      </c>
      <c r="H145" s="65">
        <f>'ЕФЕКТИВНІСТЬ 1 кв 2018 року'!R41</f>
        <v>8.0000000000000016E-2</v>
      </c>
      <c r="I145" s="65">
        <f>'ЕФЕКТИВНІСТЬ 1 кв 2018 року'!Q41</f>
        <v>-0.91</v>
      </c>
      <c r="K145" s="23">
        <f>'ЕФЕКТИВНІСТЬ 1 кв 2018 року'!U41</f>
        <v>0</v>
      </c>
      <c r="L145" s="122">
        <f>'ЕФЕКТИВНІСТЬ 1 кв 2018 року'!V41</f>
        <v>0</v>
      </c>
      <c r="M145" s="23">
        <f>'ЕФЕКТИВНІСТЬ 1 кв 2018 року'!W41</f>
        <v>0</v>
      </c>
      <c r="N145" s="17" t="str">
        <f>'ЕФЕКТИВНІСТЬ 1 кв 2018 року'!X41</f>
        <v>ВА</v>
      </c>
    </row>
    <row r="146" spans="2:14" ht="19.5" customHeight="1" outlineLevel="1" x14ac:dyDescent="0.25">
      <c r="B146" s="2">
        <f>'ЕФЕКТИВНІСТЬ 1 кв 2018 року'!B42</f>
        <v>4</v>
      </c>
      <c r="C146" s="34" t="str">
        <f>'ЕФЕКТИВНІСТЬ 1 кв 2018 року'!C42</f>
        <v>Вінницький районний суд Вінницької області</v>
      </c>
      <c r="E146" s="83">
        <f>'ЕФЕКТИВНІСТЬ 1 кв 2018 року'!K42</f>
        <v>3619.7</v>
      </c>
      <c r="F146" s="5">
        <f>'ЕФЕКТИВНІСТЬ 1 кв 2018 року'!E42</f>
        <v>289.56</v>
      </c>
      <c r="G146" s="83">
        <f>'ЕФЕКТИВНІСТЬ 1 кв 2018 року'!N42</f>
        <v>4.5</v>
      </c>
      <c r="H146" s="65">
        <f>'ЕФЕКТИВНІСТЬ 1 кв 2018 року'!R42</f>
        <v>-0.43</v>
      </c>
      <c r="I146" s="65">
        <f>'ЕФЕКТИВНІСТЬ 1 кв 2018 року'!Q42</f>
        <v>-4.1499999999999995</v>
      </c>
      <c r="K146" s="23">
        <f>'ЕФЕКТИВНІСТЬ 1 кв 2018 року'!U42</f>
        <v>0</v>
      </c>
      <c r="L146" s="122">
        <f>'ЕФЕКТИВНІСТЬ 1 кв 2018 року'!V42</f>
        <v>0</v>
      </c>
      <c r="M146" s="23" t="str">
        <f>'ЕФЕКТИВНІСТЬ 1 кв 2018 року'!W42</f>
        <v>ВВ</v>
      </c>
      <c r="N146" s="17">
        <f>'ЕФЕКТИВНІСТЬ 1 кв 2018 року'!X42</f>
        <v>0</v>
      </c>
    </row>
    <row r="147" spans="2:14" ht="19.5" customHeight="1" outlineLevel="1" x14ac:dyDescent="0.25">
      <c r="B147" s="2">
        <f>'ЕФЕКТИВНІСТЬ 1 кв 2018 року'!B43</f>
        <v>5</v>
      </c>
      <c r="C147" s="34" t="str">
        <f>'ЕФЕКТИВНІСТЬ 1 кв 2018 року'!C43</f>
        <v>Гайсинський районний суд Вінницької області</v>
      </c>
      <c r="E147" s="83">
        <f>'ЕФЕКТИВНІСТЬ 1 кв 2018 року'!K43</f>
        <v>3348.6</v>
      </c>
      <c r="F147" s="5">
        <f>'ЕФЕКТИВНІСТЬ 1 кв 2018 року'!E43</f>
        <v>656.9</v>
      </c>
      <c r="G147" s="83">
        <f>'ЕФЕКТИВНІСТЬ 1 кв 2018 року'!N43</f>
        <v>3.8</v>
      </c>
      <c r="H147" s="65">
        <f>'ЕФЕКТИВНІСТЬ 1 кв 2018 року'!R43</f>
        <v>1.4300000000000002</v>
      </c>
      <c r="I147" s="65">
        <f>'ЕФЕКТИВНІСТЬ 1 кв 2018 року'!Q43</f>
        <v>-0.95</v>
      </c>
      <c r="K147" s="23">
        <f>'ЕФЕКТИВНІСТЬ 1 кв 2018 року'!U43</f>
        <v>0</v>
      </c>
      <c r="L147" s="122">
        <f>'ЕФЕКТИВНІСТЬ 1 кв 2018 року'!V43</f>
        <v>0</v>
      </c>
      <c r="M147" s="23">
        <f>'ЕФЕКТИВНІСТЬ 1 кв 2018 року'!W43</f>
        <v>0</v>
      </c>
      <c r="N147" s="17" t="str">
        <f>'ЕФЕКТИВНІСТЬ 1 кв 2018 року'!X43</f>
        <v>ВА</v>
      </c>
    </row>
    <row r="148" spans="2:14" ht="19.5" customHeight="1" outlineLevel="1" x14ac:dyDescent="0.25">
      <c r="B148" s="2">
        <f>'ЕФЕКТИВНІСТЬ 1 кв 2018 року'!B44</f>
        <v>6</v>
      </c>
      <c r="C148" s="34" t="str">
        <f>'ЕФЕКТИВНІСТЬ 1 кв 2018 року'!C44</f>
        <v>Жмеринський міськрайонний суд Вінницької області</v>
      </c>
      <c r="E148" s="83">
        <f>'ЕФЕКТИВНІСТЬ 1 кв 2018 року'!K44</f>
        <v>3841.3</v>
      </c>
      <c r="F148" s="5">
        <f>'ЕФЕКТИВНІСТЬ 1 кв 2018 року'!E44</f>
        <v>366.27</v>
      </c>
      <c r="G148" s="83">
        <f>'ЕФЕКТИВНІСТЬ 1 кв 2018 року'!N44</f>
        <v>5.9</v>
      </c>
      <c r="H148" s="65">
        <f>'ЕФЕКТИВНІСТЬ 1 кв 2018 року'!R44</f>
        <v>-0.27</v>
      </c>
      <c r="I148" s="65">
        <f>'ЕФЕКТИВНІСТЬ 1 кв 2018 року'!Q44</f>
        <v>-1.42</v>
      </c>
      <c r="K148" s="23">
        <f>'ЕФЕКТИВНІСТЬ 1 кв 2018 року'!U44</f>
        <v>0</v>
      </c>
      <c r="L148" s="122">
        <f>'ЕФЕКТИВНІСТЬ 1 кв 2018 року'!V44</f>
        <v>0</v>
      </c>
      <c r="M148" s="23" t="str">
        <f>'ЕФЕКТИВНІСТЬ 1 кв 2018 року'!W44</f>
        <v>ВВ</v>
      </c>
      <c r="N148" s="17">
        <f>'ЕФЕКТИВНІСТЬ 1 кв 2018 року'!X44</f>
        <v>0</v>
      </c>
    </row>
    <row r="149" spans="2:14" ht="19.5" customHeight="1" outlineLevel="1" x14ac:dyDescent="0.25">
      <c r="B149" s="2">
        <f>'ЕФЕКТИВНІСТЬ 1 кв 2018 року'!B45</f>
        <v>7</v>
      </c>
      <c r="C149" s="34" t="str">
        <f>'ЕФЕКТИВНІСТЬ 1 кв 2018 року'!C45</f>
        <v>Іллінецький районний суд Вінницької області</v>
      </c>
      <c r="E149" s="83">
        <f>'ЕФЕКТИВНІСТЬ 1 кв 2018 року'!K45</f>
        <v>2175.6999999999998</v>
      </c>
      <c r="F149" s="5">
        <f>'ЕФЕКТИВНІСТЬ 1 кв 2018 року'!E45</f>
        <v>258.08</v>
      </c>
      <c r="G149" s="83">
        <f>'ЕФЕКТИВНІСТЬ 1 кв 2018 року'!N45</f>
        <v>2</v>
      </c>
      <c r="H149" s="65">
        <f>'ЕФЕКТИВНІСТЬ 1 кв 2018 року'!R45</f>
        <v>0.64999999999999991</v>
      </c>
      <c r="I149" s="65">
        <f>'ЕФЕКТИВНІСТЬ 1 кв 2018 року'!Q45</f>
        <v>-1.06</v>
      </c>
      <c r="K149" s="23">
        <f>'ЕФЕКТИВНІСТЬ 1 кв 2018 року'!U45</f>
        <v>0</v>
      </c>
      <c r="L149" s="122">
        <f>'ЕФЕКТИВНІСТЬ 1 кв 2018 року'!V45</f>
        <v>0</v>
      </c>
      <c r="M149" s="23">
        <f>'ЕФЕКТИВНІСТЬ 1 кв 2018 року'!W45</f>
        <v>0</v>
      </c>
      <c r="N149" s="17" t="str">
        <f>'ЕФЕКТИВНІСТЬ 1 кв 2018 року'!X45</f>
        <v>ВА</v>
      </c>
    </row>
    <row r="150" spans="2:14" ht="19.5" customHeight="1" outlineLevel="1" x14ac:dyDescent="0.25">
      <c r="B150" s="2">
        <f>'ЕФЕКТИВНІСТЬ 1 кв 2018 року'!B46</f>
        <v>8</v>
      </c>
      <c r="C150" s="34" t="str">
        <f>'ЕФЕКТИВНІСТЬ 1 кв 2018 року'!C46</f>
        <v>Калинівський районний суд Вінницької області</v>
      </c>
      <c r="E150" s="83">
        <f>'ЕФЕКТИВНІСТЬ 1 кв 2018 року'!K46</f>
        <v>3268.7</v>
      </c>
      <c r="F150" s="5">
        <f>'ЕФЕКТИВНІСТЬ 1 кв 2018 року'!E46</f>
        <v>449.39</v>
      </c>
      <c r="G150" s="83">
        <f>'ЕФЕКТИВНІСТЬ 1 кв 2018 року'!N46</f>
        <v>3</v>
      </c>
      <c r="H150" s="65">
        <f>'ЕФЕКТИВНІСТЬ 1 кв 2018 року'!R46</f>
        <v>0.98</v>
      </c>
      <c r="I150" s="65">
        <f>'ЕФЕКТИВНІСТЬ 1 кв 2018 року'!Q46</f>
        <v>-0.21</v>
      </c>
      <c r="K150" s="23">
        <f>'ЕФЕКТИВНІСТЬ 1 кв 2018 року'!U46</f>
        <v>0</v>
      </c>
      <c r="L150" s="122">
        <f>'ЕФЕКТИВНІСТЬ 1 кв 2018 року'!V46</f>
        <v>0</v>
      </c>
      <c r="M150" s="23">
        <f>'ЕФЕКТИВНІСТЬ 1 кв 2018 року'!W46</f>
        <v>0</v>
      </c>
      <c r="N150" s="17" t="str">
        <f>'ЕФЕКТИВНІСТЬ 1 кв 2018 року'!X46</f>
        <v>ВА</v>
      </c>
    </row>
    <row r="151" spans="2:14" ht="19.5" customHeight="1" outlineLevel="1" x14ac:dyDescent="0.25">
      <c r="B151" s="2">
        <f>'ЕФЕКТИВНІСТЬ 1 кв 2018 року'!B47</f>
        <v>9</v>
      </c>
      <c r="C151" s="34" t="str">
        <f>'ЕФЕКТИВНІСТЬ 1 кв 2018 року'!C47</f>
        <v>Козятинський міськрайонний суд Вінницької області</v>
      </c>
      <c r="E151" s="83">
        <f>'ЕФЕКТИВНІСТЬ 1 кв 2018 року'!K47</f>
        <v>3934.1</v>
      </c>
      <c r="F151" s="5">
        <f>'ЕФЕКТИВНІСТЬ 1 кв 2018 року'!E47</f>
        <v>404.95</v>
      </c>
      <c r="G151" s="83">
        <f>'ЕФЕКТИВНІСТЬ 1 кв 2018 року'!N47</f>
        <v>5</v>
      </c>
      <c r="H151" s="65">
        <f>'ЕФЕКТИВНІСТЬ 1 кв 2018 року'!R47</f>
        <v>2.0000000000000004E-2</v>
      </c>
      <c r="I151" s="65">
        <f>'ЕФЕКТИВНІСТЬ 1 кв 2018 року'!Q47</f>
        <v>-1.1600000000000001</v>
      </c>
      <c r="K151" s="23">
        <f>'ЕФЕКТИВНІСТЬ 1 кв 2018 року'!U47</f>
        <v>0</v>
      </c>
      <c r="L151" s="122">
        <f>'ЕФЕКТИВНІСТЬ 1 кв 2018 року'!V47</f>
        <v>0</v>
      </c>
      <c r="M151" s="23">
        <f>'ЕФЕКТИВНІСТЬ 1 кв 2018 року'!W47</f>
        <v>0</v>
      </c>
      <c r="N151" s="17" t="str">
        <f>'ЕФЕКТИВНІСТЬ 1 кв 2018 року'!X47</f>
        <v>ВА</v>
      </c>
    </row>
    <row r="152" spans="2:14" ht="19.5" customHeight="1" outlineLevel="1" x14ac:dyDescent="0.25">
      <c r="B152" s="2">
        <f>'ЕФЕКТИВНІСТЬ 1 кв 2018 року'!B48</f>
        <v>10</v>
      </c>
      <c r="C152" s="34" t="str">
        <f>'ЕФЕКТИВНІСТЬ 1 кв 2018 року'!C48</f>
        <v>Крижопільський районний суд Вінницької області</v>
      </c>
      <c r="E152" s="83">
        <f>'ЕФЕКТИВНІСТЬ 1 кв 2018 року'!K48</f>
        <v>1629.9</v>
      </c>
      <c r="F152" s="5">
        <f>'ЕФЕКТИВНІСТЬ 1 кв 2018 року'!E48</f>
        <v>162.97</v>
      </c>
      <c r="G152" s="83">
        <f>'ЕФЕКТИВНІСТЬ 1 кв 2018 року'!N48</f>
        <v>1</v>
      </c>
      <c r="H152" s="65">
        <f>'ЕФЕКТИВНІСТЬ 1 кв 2018 року'!R48</f>
        <v>0.88</v>
      </c>
      <c r="I152" s="65">
        <f>'ЕФЕКТИВНІСТЬ 1 кв 2018 року'!Q48</f>
        <v>-1.2999999999999998</v>
      </c>
      <c r="K152" s="23">
        <f>'ЕФЕКТИВНІСТЬ 1 кв 2018 року'!U48</f>
        <v>0</v>
      </c>
      <c r="L152" s="122">
        <f>'ЕФЕКТИВНІСТЬ 1 кв 2018 року'!V48</f>
        <v>0</v>
      </c>
      <c r="M152" s="23">
        <f>'ЕФЕКТИВНІСТЬ 1 кв 2018 року'!W48</f>
        <v>0</v>
      </c>
      <c r="N152" s="17" t="str">
        <f>'ЕФЕКТИВНІСТЬ 1 кв 2018 року'!X48</f>
        <v>ВА</v>
      </c>
    </row>
    <row r="153" spans="2:14" ht="19.5" customHeight="1" outlineLevel="1" x14ac:dyDescent="0.25">
      <c r="B153" s="2">
        <f>'ЕФЕКТИВНІСТЬ 1 кв 2018 року'!B49</f>
        <v>11</v>
      </c>
      <c r="C153" s="34" t="str">
        <f>'ЕФЕКТИВНІСТЬ 1 кв 2018 року'!C49</f>
        <v>Ладижинський міський суд Вінницької області</v>
      </c>
      <c r="E153" s="83">
        <f>'ЕФЕКТИВНІСТЬ 1 кв 2018 року'!K49</f>
        <v>2094.8000000000002</v>
      </c>
      <c r="F153" s="5">
        <f>'ЕФЕКТИВНІСТЬ 1 кв 2018 року'!E49</f>
        <v>189.5</v>
      </c>
      <c r="G153" s="83">
        <f>'ЕФЕКТИВНІСТЬ 1 кв 2018 року'!N49</f>
        <v>3</v>
      </c>
      <c r="H153" s="65">
        <f>'ЕФЕКТИВНІСТЬ 1 кв 2018 року'!R49</f>
        <v>-0.31</v>
      </c>
      <c r="I153" s="65">
        <f>'ЕФЕКТИВНІСТЬ 1 кв 2018 року'!Q49</f>
        <v>-0.78</v>
      </c>
      <c r="K153" s="23">
        <f>'ЕФЕКТИВНІСТЬ 1 кв 2018 року'!U49</f>
        <v>0</v>
      </c>
      <c r="L153" s="122">
        <f>'ЕФЕКТИВНІСТЬ 1 кв 2018 року'!V49</f>
        <v>0</v>
      </c>
      <c r="M153" s="23" t="str">
        <f>'ЕФЕКТИВНІСТЬ 1 кв 2018 року'!W49</f>
        <v>ВВ</v>
      </c>
      <c r="N153" s="17">
        <f>'ЕФЕКТИВНІСТЬ 1 кв 2018 року'!X49</f>
        <v>0</v>
      </c>
    </row>
    <row r="154" spans="2:14" ht="19.5" customHeight="1" outlineLevel="1" x14ac:dyDescent="0.25">
      <c r="B154" s="2">
        <f>'ЕФЕКТИВНІСТЬ 1 кв 2018 року'!B50</f>
        <v>12</v>
      </c>
      <c r="C154" s="34" t="str">
        <f>'ЕФЕКТИВНІСТЬ 1 кв 2018 року'!C50</f>
        <v>Липовецький районний суд Вінницької області</v>
      </c>
      <c r="E154" s="83">
        <f>'ЕФЕКТИВНІСТЬ 1 кв 2018 року'!K50</f>
        <v>2219.4</v>
      </c>
      <c r="F154" s="5">
        <f>'ЕФЕКТИВНІСТЬ 1 кв 2018 року'!E50</f>
        <v>248.42</v>
      </c>
      <c r="G154" s="83">
        <f>'ЕФЕКТИВНІСТЬ 1 кв 2018 року'!N50</f>
        <v>2</v>
      </c>
      <c r="H154" s="65">
        <f>'ЕФЕКТИВНІСТЬ 1 кв 2018 року'!R50</f>
        <v>0.56000000000000005</v>
      </c>
      <c r="I154" s="65">
        <f>'ЕФЕКТИВНІСТЬ 1 кв 2018 року'!Q50</f>
        <v>-0.84000000000000008</v>
      </c>
      <c r="K154" s="23">
        <f>'ЕФЕКТИВНІСТЬ 1 кв 2018 року'!U50</f>
        <v>0</v>
      </c>
      <c r="L154" s="122">
        <f>'ЕФЕКТИВНІСТЬ 1 кв 2018 року'!V50</f>
        <v>0</v>
      </c>
      <c r="M154" s="23">
        <f>'ЕФЕКТИВНІСТЬ 1 кв 2018 року'!W50</f>
        <v>0</v>
      </c>
      <c r="N154" s="17" t="str">
        <f>'ЕФЕКТИВНІСТЬ 1 кв 2018 року'!X50</f>
        <v>ВА</v>
      </c>
    </row>
    <row r="155" spans="2:14" ht="19.5" customHeight="1" outlineLevel="1" x14ac:dyDescent="0.25">
      <c r="B155" s="2">
        <f>'ЕФЕКТИВНІСТЬ 1 кв 2018 року'!B51</f>
        <v>13</v>
      </c>
      <c r="C155" s="34" t="str">
        <f>'ЕФЕКТИВНІСТЬ 1 кв 2018 року'!C51</f>
        <v>Літинський районний суд Вінницької області</v>
      </c>
      <c r="E155" s="83">
        <f>'ЕФЕКТИВНІСТЬ 1 кв 2018 року'!K51</f>
        <v>1945.3</v>
      </c>
      <c r="F155" s="5">
        <f>'ЕФЕКТИВНІСТЬ 1 кв 2018 року'!E51</f>
        <v>364.29</v>
      </c>
      <c r="G155" s="83">
        <f>'ЕФЕКТИВНІСТЬ 1 кв 2018 року'!N51</f>
        <v>1.9</v>
      </c>
      <c r="H155" s="65">
        <f>'ЕФЕКТИВНІСТЬ 1 кв 2018 року'!R51</f>
        <v>1.62</v>
      </c>
      <c r="I155" s="65">
        <f>'ЕФЕКТИВНІСТЬ 1 кв 2018 року'!Q51</f>
        <v>-0.5</v>
      </c>
      <c r="K155" s="23">
        <f>'ЕФЕКТИВНІСТЬ 1 кв 2018 року'!U51</f>
        <v>0</v>
      </c>
      <c r="L155" s="122">
        <f>'ЕФЕКТИВНІСТЬ 1 кв 2018 року'!V51</f>
        <v>0</v>
      </c>
      <c r="M155" s="23">
        <f>'ЕФЕКТИВНІСТЬ 1 кв 2018 року'!W51</f>
        <v>0</v>
      </c>
      <c r="N155" s="17" t="str">
        <f>'ЕФЕКТИВНІСТЬ 1 кв 2018 року'!X51</f>
        <v>ВА</v>
      </c>
    </row>
    <row r="156" spans="2:14" ht="19.5" customHeight="1" outlineLevel="1" x14ac:dyDescent="0.25">
      <c r="B156" s="2">
        <f>'ЕФЕКТИВНІСТЬ 1 кв 2018 року'!B52</f>
        <v>14</v>
      </c>
      <c r="C156" s="34" t="str">
        <f>'ЕФЕКТИВНІСТЬ 1 кв 2018 року'!C52</f>
        <v>Могилів-Подільський міськрайонний суд Вінницької області</v>
      </c>
      <c r="E156" s="83">
        <f>'ЕФЕКТИВНІСТЬ 1 кв 2018 року'!K52</f>
        <v>3409.6</v>
      </c>
      <c r="F156" s="5">
        <f>'ЕФЕКТИВНІСТЬ 1 кв 2018 року'!E52</f>
        <v>298.60000000000002</v>
      </c>
      <c r="G156" s="83">
        <f>'ЕФЕКТИВНІСТЬ 1 кв 2018 року'!N52</f>
        <v>4.0999999999999996</v>
      </c>
      <c r="H156" s="65">
        <f>'ЕФЕКТИВНІСТЬ 1 кв 2018 року'!R52</f>
        <v>-0.23</v>
      </c>
      <c r="I156" s="65">
        <f>'ЕФЕКТИВНІСТЬ 1 кв 2018 року'!Q52</f>
        <v>-0.98000000000000009</v>
      </c>
      <c r="K156" s="23">
        <f>'ЕФЕКТИВНІСТЬ 1 кв 2018 року'!U52</f>
        <v>0</v>
      </c>
      <c r="L156" s="122">
        <f>'ЕФЕКТИВНІСТЬ 1 кв 2018 року'!V52</f>
        <v>0</v>
      </c>
      <c r="M156" s="23" t="str">
        <f>'ЕФЕКТИВНІСТЬ 1 кв 2018 року'!W52</f>
        <v>ВВ</v>
      </c>
      <c r="N156" s="17">
        <f>'ЕФЕКТИВНІСТЬ 1 кв 2018 року'!X52</f>
        <v>0</v>
      </c>
    </row>
    <row r="157" spans="2:14" ht="19.5" customHeight="1" outlineLevel="1" x14ac:dyDescent="0.25">
      <c r="B157" s="2">
        <f>'ЕФЕКТИВНІСТЬ 1 кв 2018 року'!B53</f>
        <v>15</v>
      </c>
      <c r="C157" s="34" t="str">
        <f>'ЕФЕКТИВНІСТЬ 1 кв 2018 року'!C53</f>
        <v>Мурованокуриловецький районний суд Вінницької області</v>
      </c>
      <c r="E157" s="83">
        <f>'ЕФЕКТИВНІСТЬ 1 кв 2018 року'!K53</f>
        <v>1602.6</v>
      </c>
      <c r="F157" s="5">
        <f>'ЕФЕКТИВНІСТЬ 1 кв 2018 року'!E53</f>
        <v>128.26</v>
      </c>
      <c r="G157" s="83">
        <f>'ЕФЕКТИВНІСТЬ 1 кв 2018 року'!N53</f>
        <v>1.9</v>
      </c>
      <c r="H157" s="65">
        <f>'ЕФЕКТИВНІСТЬ 1 кв 2018 року'!R53</f>
        <v>-0.39</v>
      </c>
      <c r="I157" s="65">
        <f>'ЕФЕКТИВНІСТЬ 1 кв 2018 року'!Q53</f>
        <v>-0.83</v>
      </c>
      <c r="K157" s="23">
        <f>'ЕФЕКТИВНІСТЬ 1 кв 2018 року'!U53</f>
        <v>0</v>
      </c>
      <c r="L157" s="122">
        <f>'ЕФЕКТИВНІСТЬ 1 кв 2018 року'!V53</f>
        <v>0</v>
      </c>
      <c r="M157" s="23" t="str">
        <f>'ЕФЕКТИВНІСТЬ 1 кв 2018 року'!W53</f>
        <v>ВВ</v>
      </c>
      <c r="N157" s="17">
        <f>'ЕФЕКТИВНІСТЬ 1 кв 2018 року'!X53</f>
        <v>0</v>
      </c>
    </row>
    <row r="158" spans="2:14" ht="19.5" customHeight="1" outlineLevel="1" x14ac:dyDescent="0.25">
      <c r="B158" s="2">
        <f>'ЕФЕКТИВНІСТЬ 1 кв 2018 року'!B54</f>
        <v>16</v>
      </c>
      <c r="C158" s="34" t="str">
        <f>'ЕФЕКТИВНІСТЬ 1 кв 2018 року'!C54</f>
        <v>Немирівський районний суд Вінницької області</v>
      </c>
      <c r="E158" s="83">
        <f>'ЕФЕКТИВНІСТЬ 1 кв 2018 року'!K54</f>
        <v>3141.5</v>
      </c>
      <c r="F158" s="5">
        <f>'ЕФЕКТИВНІСТЬ 1 кв 2018 року'!E54</f>
        <v>392.08</v>
      </c>
      <c r="G158" s="83">
        <f>'ЕФЕКТИВНІСТЬ 1 кв 2018 року'!N54</f>
        <v>3.8</v>
      </c>
      <c r="H158" s="65">
        <f>'ЕФЕКТИВНІСТЬ 1 кв 2018 року'!R54</f>
        <v>0.41000000000000003</v>
      </c>
      <c r="I158" s="65">
        <f>'ЕФЕКТИВНІСТЬ 1 кв 2018 року'!Q54</f>
        <v>-0.97</v>
      </c>
      <c r="K158" s="23">
        <f>'ЕФЕКТИВНІСТЬ 1 кв 2018 року'!U54</f>
        <v>0</v>
      </c>
      <c r="L158" s="122">
        <f>'ЕФЕКТИВНІСТЬ 1 кв 2018 року'!V54</f>
        <v>0</v>
      </c>
      <c r="M158" s="23">
        <f>'ЕФЕКТИВНІСТЬ 1 кв 2018 року'!W54</f>
        <v>0</v>
      </c>
      <c r="N158" s="17" t="str">
        <f>'ЕФЕКТИВНІСТЬ 1 кв 2018 року'!X54</f>
        <v>ВА</v>
      </c>
    </row>
    <row r="159" spans="2:14" ht="19.5" customHeight="1" outlineLevel="1" x14ac:dyDescent="0.25">
      <c r="B159" s="2">
        <f>'ЕФЕКТИВНІСТЬ 1 кв 2018 року'!B55</f>
        <v>17</v>
      </c>
      <c r="C159" s="34" t="str">
        <f>'ЕФЕКТИВНІСТЬ 1 кв 2018 року'!C55</f>
        <v>Оратівський районний суд Вінницької області</v>
      </c>
      <c r="E159" s="83">
        <f>'ЕФЕКТИВНІСТЬ 1 кв 2018 року'!K55</f>
        <v>1690.7</v>
      </c>
      <c r="F159" s="5">
        <f>'ЕФЕКТИВНІСТЬ 1 кв 2018 року'!E55</f>
        <v>100.27</v>
      </c>
      <c r="G159" s="83">
        <f>'ЕФЕКТИВНІСТЬ 1 кв 2018 року'!N55</f>
        <v>2</v>
      </c>
      <c r="H159" s="65">
        <f>'ЕФЕКТИВНІСТЬ 1 кв 2018 року'!R55</f>
        <v>-0.97</v>
      </c>
      <c r="I159" s="65">
        <f>'ЕФЕКТИВНІСТЬ 1 кв 2018 року'!Q55</f>
        <v>-2.1500000000000004</v>
      </c>
      <c r="K159" s="23">
        <f>'ЕФЕКТИВНІСТЬ 1 кв 2018 року'!U55</f>
        <v>0</v>
      </c>
      <c r="L159" s="122">
        <f>'ЕФЕКТИВНІСТЬ 1 кв 2018 року'!V55</f>
        <v>0</v>
      </c>
      <c r="M159" s="23" t="str">
        <f>'ЕФЕКТИВНІСТЬ 1 кв 2018 року'!W55</f>
        <v>ВВ</v>
      </c>
      <c r="N159" s="17">
        <f>'ЕФЕКТИВНІСТЬ 1 кв 2018 року'!X55</f>
        <v>0</v>
      </c>
    </row>
    <row r="160" spans="2:14" ht="19.5" customHeight="1" outlineLevel="1" x14ac:dyDescent="0.25">
      <c r="B160" s="2">
        <f>'ЕФЕКТИВНІСТЬ 1 кв 2018 року'!B56</f>
        <v>18</v>
      </c>
      <c r="C160" s="34" t="str">
        <f>'ЕФЕКТИВНІСТЬ 1 кв 2018 року'!C56</f>
        <v>Піщанський районний суд Вінницької області</v>
      </c>
      <c r="E160" s="83">
        <f>'ЕФЕКТИВНІСТЬ 1 кв 2018 року'!K56</f>
        <v>2012.4</v>
      </c>
      <c r="F160" s="5">
        <f>'ЕФЕКТИВНІСТЬ 1 кв 2018 року'!E56</f>
        <v>76.08</v>
      </c>
      <c r="G160" s="83">
        <f>'ЕФЕКТИВНІСТЬ 1 кв 2018 року'!N56</f>
        <v>2</v>
      </c>
      <c r="H160" s="65">
        <f>'ЕФЕКТИВНІСТЬ 1 кв 2018 року'!R56</f>
        <v>-1.9699999999999998</v>
      </c>
      <c r="I160" s="65">
        <f>'ЕФЕКТИВНІСТЬ 1 кв 2018 року'!Q56</f>
        <v>-4.93</v>
      </c>
      <c r="K160" s="23">
        <f>'ЕФЕКТИВНІСТЬ 1 кв 2018 року'!U56</f>
        <v>0</v>
      </c>
      <c r="L160" s="122">
        <f>'ЕФЕКТИВНІСТЬ 1 кв 2018 року'!V56</f>
        <v>0</v>
      </c>
      <c r="M160" s="23" t="str">
        <f>'ЕФЕКТИВНІСТЬ 1 кв 2018 року'!W56</f>
        <v>ВВ</v>
      </c>
      <c r="N160" s="17">
        <f>'ЕФЕКТИВНІСТЬ 1 кв 2018 року'!X56</f>
        <v>0</v>
      </c>
    </row>
    <row r="161" spans="2:14" ht="19.5" customHeight="1" outlineLevel="1" x14ac:dyDescent="0.25">
      <c r="B161" s="2">
        <f>'ЕФЕКТИВНІСТЬ 1 кв 2018 року'!B57</f>
        <v>19</v>
      </c>
      <c r="C161" s="34" t="str">
        <f>'ЕФЕКТИВНІСТЬ 1 кв 2018 року'!C57</f>
        <v>Погребищенський районний суд Вінницької області</v>
      </c>
      <c r="E161" s="83">
        <f>'ЕФЕКТИВНІСТЬ 1 кв 2018 року'!K57</f>
        <v>2270.8000000000002</v>
      </c>
      <c r="F161" s="5">
        <f>'ЕФЕКТИВНІСТЬ 1 кв 2018 року'!E57</f>
        <v>246.85</v>
      </c>
      <c r="G161" s="83">
        <f>'ЕФЕКТИВНІСТЬ 1 кв 2018 року'!N57</f>
        <v>2</v>
      </c>
      <c r="H161" s="65">
        <f>'ЕФЕКТИВНІСТЬ 1 кв 2018 року'!R57</f>
        <v>0.51</v>
      </c>
      <c r="I161" s="65">
        <f>'ЕФЕКТИВНІСТЬ 1 кв 2018 року'!Q57</f>
        <v>4.0000000000000049E-2</v>
      </c>
      <c r="K161" s="23">
        <f>'ЕФЕКТИВНІСТЬ 1 кв 2018 року'!U57</f>
        <v>0</v>
      </c>
      <c r="L161" s="122" t="str">
        <f>'ЕФЕКТИВНІСТЬ 1 кв 2018 року'!V57</f>
        <v>АА</v>
      </c>
      <c r="M161" s="23">
        <f>'ЕФЕКТИВНІСТЬ 1 кв 2018 року'!W57</f>
        <v>0</v>
      </c>
      <c r="N161" s="17">
        <f>'ЕФЕКТИВНІСТЬ 1 кв 2018 року'!X57</f>
        <v>0</v>
      </c>
    </row>
    <row r="162" spans="2:14" ht="19.5" customHeight="1" outlineLevel="1" x14ac:dyDescent="0.25">
      <c r="B162" s="2">
        <f>'ЕФЕКТИВНІСТЬ 1 кв 2018 року'!B58</f>
        <v>20</v>
      </c>
      <c r="C162" s="34" t="str">
        <f>'ЕФЕКТИВНІСТЬ 1 кв 2018 року'!C58</f>
        <v>Теплицький районний суд Вінницької області</v>
      </c>
      <c r="E162" s="83">
        <f>'ЕФЕКТИВНІСТЬ 1 кв 2018 року'!K58</f>
        <v>1699.2</v>
      </c>
      <c r="F162" s="5">
        <f>'ЕФЕКТИВНІСТЬ 1 кв 2018 року'!E58</f>
        <v>100.66</v>
      </c>
      <c r="G162" s="83">
        <f>'ЕФЕКТИВНІСТЬ 1 кв 2018 року'!N58</f>
        <v>0.9</v>
      </c>
      <c r="H162" s="65">
        <f>'ЕФЕКТИВНІСТЬ 1 кв 2018 року'!R58</f>
        <v>-0.30000000000000004</v>
      </c>
      <c r="I162" s="65">
        <f>'ЕФЕКТИВНІСТЬ 1 кв 2018 року'!Q58</f>
        <v>-2.77</v>
      </c>
      <c r="K162" s="23">
        <f>'ЕФЕКТИВНІСТЬ 1 кв 2018 року'!U58</f>
        <v>0</v>
      </c>
      <c r="L162" s="122">
        <f>'ЕФЕКТИВНІСТЬ 1 кв 2018 року'!V58</f>
        <v>0</v>
      </c>
      <c r="M162" s="23" t="str">
        <f>'ЕФЕКТИВНІСТЬ 1 кв 2018 року'!W58</f>
        <v>ВВ</v>
      </c>
      <c r="N162" s="17">
        <f>'ЕФЕКТИВНІСТЬ 1 кв 2018 року'!X58</f>
        <v>0</v>
      </c>
    </row>
    <row r="163" spans="2:14" ht="19.5" customHeight="1" outlineLevel="1" x14ac:dyDescent="0.25">
      <c r="B163" s="2">
        <f>'ЕФЕКТИВНІСТЬ 1 кв 2018 року'!B59</f>
        <v>21</v>
      </c>
      <c r="C163" s="34" t="str">
        <f>'ЕФЕКТИВНІСТЬ 1 кв 2018 року'!C59</f>
        <v>Тиврівський районний суд Вінницької області</v>
      </c>
      <c r="E163" s="83">
        <f>'ЕФЕКТИВНІСТЬ 1 кв 2018 року'!K59</f>
        <v>2283.6999999999998</v>
      </c>
      <c r="F163" s="5">
        <f>'ЕФЕКТИВНІСТЬ 1 кв 2018 року'!E59</f>
        <v>229.22</v>
      </c>
      <c r="G163" s="83">
        <f>'ЕФЕКТИВНІСТЬ 1 кв 2018 року'!N59</f>
        <v>2.9</v>
      </c>
      <c r="H163" s="65">
        <f>'ЕФЕКТИВНІСТЬ 1 кв 2018 року'!R59</f>
        <v>-4.0000000000000008E-2</v>
      </c>
      <c r="I163" s="65">
        <f>'ЕФЕКТИВНІСТЬ 1 кв 2018 року'!Q59</f>
        <v>-0.87</v>
      </c>
      <c r="K163" s="23">
        <f>'ЕФЕКТИВНІСТЬ 1 кв 2018 року'!U59</f>
        <v>0</v>
      </c>
      <c r="L163" s="122">
        <f>'ЕФЕКТИВНІСТЬ 1 кв 2018 року'!V59</f>
        <v>0</v>
      </c>
      <c r="M163" s="23" t="str">
        <f>'ЕФЕКТИВНІСТЬ 1 кв 2018 року'!W59</f>
        <v>ВВ</v>
      </c>
      <c r="N163" s="17">
        <f>'ЕФЕКТИВНІСТЬ 1 кв 2018 року'!X59</f>
        <v>0</v>
      </c>
    </row>
    <row r="164" spans="2:14" ht="19.5" customHeight="1" outlineLevel="1" x14ac:dyDescent="0.25">
      <c r="B164" s="2">
        <f>'ЕФЕКТИВНІСТЬ 1 кв 2018 року'!B60</f>
        <v>22</v>
      </c>
      <c r="C164" s="34" t="str">
        <f>'ЕФЕКТИВНІСТЬ 1 кв 2018 року'!C60</f>
        <v>Томашпільський районний суд Вінницької області</v>
      </c>
      <c r="E164" s="83">
        <f>'ЕФЕКТИВНІСТЬ 1 кв 2018 року'!K60</f>
        <v>2181.4</v>
      </c>
      <c r="F164" s="5">
        <f>'ЕФЕКТИВНІСТЬ 1 кв 2018 року'!E60</f>
        <v>139.38</v>
      </c>
      <c r="G164" s="83">
        <f>'ЕФЕКТИВНІСТЬ 1 кв 2018 року'!N60</f>
        <v>2</v>
      </c>
      <c r="H164" s="65">
        <f>'ЕФЕКТИВНІСТЬ 1 кв 2018 року'!R60</f>
        <v>-0.64</v>
      </c>
      <c r="I164" s="65">
        <f>'ЕФЕКТИВНІСТЬ 1 кв 2018 року'!Q60</f>
        <v>-1.67</v>
      </c>
      <c r="K164" s="23">
        <f>'ЕФЕКТИВНІСТЬ 1 кв 2018 року'!U60</f>
        <v>0</v>
      </c>
      <c r="L164" s="122">
        <f>'ЕФЕКТИВНІСТЬ 1 кв 2018 року'!V60</f>
        <v>0</v>
      </c>
      <c r="M164" s="23" t="str">
        <f>'ЕФЕКТИВНІСТЬ 1 кв 2018 року'!W60</f>
        <v>ВВ</v>
      </c>
      <c r="N164" s="17">
        <f>'ЕФЕКТИВНІСТЬ 1 кв 2018 року'!X60</f>
        <v>0</v>
      </c>
    </row>
    <row r="165" spans="2:14" ht="19.5" customHeight="1" outlineLevel="1" x14ac:dyDescent="0.25">
      <c r="B165" s="2">
        <f>'ЕФЕКТИВНІСТЬ 1 кв 2018 року'!B61</f>
        <v>23</v>
      </c>
      <c r="C165" s="34" t="str">
        <f>'ЕФЕКТИВНІСТЬ 1 кв 2018 року'!C61</f>
        <v>Тростянецький районний суд Вінницької області</v>
      </c>
      <c r="E165" s="83">
        <f>'ЕФЕКТИВНІСТЬ 1 кв 2018 року'!K61</f>
        <v>1997.5</v>
      </c>
      <c r="F165" s="5">
        <f>'ЕФЕКТИВНІСТЬ 1 кв 2018 року'!E61</f>
        <v>160.97999999999999</v>
      </c>
      <c r="G165" s="83">
        <f>'ЕФЕКТИВНІСТЬ 1 кв 2018 року'!N61</f>
        <v>1</v>
      </c>
      <c r="H165" s="65">
        <f>'ЕФЕКТИВНІСТЬ 1 кв 2018 року'!R61</f>
        <v>0.64</v>
      </c>
      <c r="I165" s="65">
        <f>'ЕФЕКТИВНІСТЬ 1 кв 2018 року'!Q61</f>
        <v>-1.42</v>
      </c>
      <c r="K165" s="23">
        <f>'ЕФЕКТИВНІСТЬ 1 кв 2018 року'!U61</f>
        <v>0</v>
      </c>
      <c r="L165" s="122">
        <f>'ЕФЕКТИВНІСТЬ 1 кв 2018 року'!V61</f>
        <v>0</v>
      </c>
      <c r="M165" s="23">
        <f>'ЕФЕКТИВНІСТЬ 1 кв 2018 року'!W61</f>
        <v>0</v>
      </c>
      <c r="N165" s="17" t="str">
        <f>'ЕФЕКТИВНІСТЬ 1 кв 2018 року'!X61</f>
        <v>ВА</v>
      </c>
    </row>
    <row r="166" spans="2:14" ht="19.5" customHeight="1" outlineLevel="1" x14ac:dyDescent="0.25">
      <c r="B166" s="2">
        <f>'ЕФЕКТИВНІСТЬ 1 кв 2018 року'!B62</f>
        <v>24</v>
      </c>
      <c r="C166" s="34" t="str">
        <f>'ЕФЕКТИВНІСТЬ 1 кв 2018 року'!C62</f>
        <v>Тульчинський районний суд Вінницької області</v>
      </c>
      <c r="E166" s="83">
        <f>'ЕФЕКТИВНІСТЬ 1 кв 2018 року'!K62</f>
        <v>2559.1</v>
      </c>
      <c r="F166" s="5">
        <f>'ЕФЕКТИВНІСТЬ 1 кв 2018 року'!E62</f>
        <v>233.35</v>
      </c>
      <c r="G166" s="83">
        <f>'ЕФЕКТИВНІСТЬ 1 кв 2018 року'!N62</f>
        <v>2.2000000000000002</v>
      </c>
      <c r="H166" s="65">
        <f>'ЕФЕКТИВНІСТЬ 1 кв 2018 року'!R62</f>
        <v>0.17</v>
      </c>
      <c r="I166" s="65">
        <f>'ЕФЕКТИВНІСТЬ 1 кв 2018 року'!Q62</f>
        <v>-2.4300000000000002</v>
      </c>
      <c r="K166" s="23">
        <f>'ЕФЕКТИВНІСТЬ 1 кв 2018 року'!U62</f>
        <v>0</v>
      </c>
      <c r="L166" s="122">
        <f>'ЕФЕКТИВНІСТЬ 1 кв 2018 року'!V62</f>
        <v>0</v>
      </c>
      <c r="M166" s="23">
        <f>'ЕФЕКТИВНІСТЬ 1 кв 2018 року'!W62</f>
        <v>0</v>
      </c>
      <c r="N166" s="17" t="str">
        <f>'ЕФЕКТИВНІСТЬ 1 кв 2018 року'!X62</f>
        <v>ВА</v>
      </c>
    </row>
    <row r="167" spans="2:14" ht="19.5" customHeight="1" outlineLevel="1" x14ac:dyDescent="0.25">
      <c r="B167" s="2">
        <f>'ЕФЕКТИВНІСТЬ 1 кв 2018 року'!B63</f>
        <v>25</v>
      </c>
      <c r="C167" s="34" t="str">
        <f>'ЕФЕКТИВНІСТЬ 1 кв 2018 року'!C63</f>
        <v>Хмільницький міськрайонний суд Вінницької області</v>
      </c>
      <c r="E167" s="83">
        <f>'ЕФЕКТИВНІСТЬ 1 кв 2018 року'!K63</f>
        <v>3816.1</v>
      </c>
      <c r="F167" s="5">
        <f>'ЕФЕКТИВНІСТЬ 1 кв 2018 року'!E63</f>
        <v>344.84</v>
      </c>
      <c r="G167" s="83">
        <f>'ЕФЕКТИВНІСТЬ 1 кв 2018 року'!N63</f>
        <v>4.9000000000000004</v>
      </c>
      <c r="H167" s="65">
        <f>'ЕФЕКТИВНІСТЬ 1 кв 2018 року'!R63</f>
        <v>-0.23</v>
      </c>
      <c r="I167" s="65">
        <f>'ЕФЕКТИВНІСТЬ 1 кв 2018 року'!Q63</f>
        <v>-8.0000000000000043E-2</v>
      </c>
      <c r="K167" s="23">
        <f>'ЕФЕКТИВНІСТЬ 1 кв 2018 року'!U63</f>
        <v>0</v>
      </c>
      <c r="L167" s="122">
        <f>'ЕФЕКТИВНІСТЬ 1 кв 2018 року'!V63</f>
        <v>0</v>
      </c>
      <c r="M167" s="23" t="str">
        <f>'ЕФЕКТИВНІСТЬ 1 кв 2018 року'!W63</f>
        <v>ВВ</v>
      </c>
      <c r="N167" s="17">
        <f>'ЕФЕКТИВНІСТЬ 1 кв 2018 року'!X63</f>
        <v>0</v>
      </c>
    </row>
    <row r="168" spans="2:14" ht="19.5" customHeight="1" outlineLevel="1" x14ac:dyDescent="0.25">
      <c r="B168" s="2">
        <f>'ЕФЕКТИВНІСТЬ 1 кв 2018 року'!B64</f>
        <v>26</v>
      </c>
      <c r="C168" s="34" t="str">
        <f>'ЕФЕКТИВНІСТЬ 1 кв 2018 року'!C64</f>
        <v>Чернівецький районний суд Вінницької області</v>
      </c>
      <c r="E168" s="83">
        <f>'ЕФЕКТИВНІСТЬ 1 кв 2018 року'!K64</f>
        <v>1907.9</v>
      </c>
      <c r="F168" s="5">
        <f>'ЕФЕКТИВНІСТЬ 1 кв 2018 року'!E64</f>
        <v>91.95</v>
      </c>
      <c r="G168" s="83">
        <f>'ЕФЕКТИВНІСТЬ 1 кв 2018 року'!N64</f>
        <v>2.9</v>
      </c>
      <c r="H168" s="65">
        <f>'ЕФЕКТИВНІСТЬ 1 кв 2018 року'!R64</f>
        <v>-1.51</v>
      </c>
      <c r="I168" s="65">
        <f>'ЕФЕКТИВНІСТЬ 1 кв 2018 року'!Q64</f>
        <v>-1.6700000000000002</v>
      </c>
      <c r="K168" s="23">
        <f>'ЕФЕКТИВНІСТЬ 1 кв 2018 року'!U64</f>
        <v>0</v>
      </c>
      <c r="L168" s="122">
        <f>'ЕФЕКТИВНІСТЬ 1 кв 2018 року'!V64</f>
        <v>0</v>
      </c>
      <c r="M168" s="23" t="str">
        <f>'ЕФЕКТИВНІСТЬ 1 кв 2018 року'!W64</f>
        <v>ВВ</v>
      </c>
      <c r="N168" s="17">
        <f>'ЕФЕКТИВНІСТЬ 1 кв 2018 року'!X64</f>
        <v>0</v>
      </c>
    </row>
    <row r="169" spans="2:14" ht="19.5" customHeight="1" outlineLevel="1" x14ac:dyDescent="0.25">
      <c r="B169" s="2">
        <f>'ЕФЕКТИВНІСТЬ 1 кв 2018 року'!B65</f>
        <v>27</v>
      </c>
      <c r="C169" s="34" t="str">
        <f>'ЕФЕКТИВНІСТЬ 1 кв 2018 року'!C65</f>
        <v>Чечельницький районний суд Вінницької області</v>
      </c>
      <c r="E169" s="83">
        <f>'ЕФЕКТИВНІСТЬ 1 кв 2018 року'!K65</f>
        <v>1677.2</v>
      </c>
      <c r="F169" s="5">
        <f>'ЕФЕКТИВНІСТЬ 1 кв 2018 року'!E65</f>
        <v>94.54</v>
      </c>
      <c r="G169" s="83">
        <f>'ЕФЕКТИВНІСТЬ 1 кв 2018 року'!N65</f>
        <v>1</v>
      </c>
      <c r="H169" s="65">
        <f>'ЕФЕКТИВНІСТЬ 1 кв 2018 року'!R65</f>
        <v>-0.54999999999999993</v>
      </c>
      <c r="I169" s="65">
        <f>'ЕФЕКТИВНІСТЬ 1 кв 2018 року'!Q65</f>
        <v>-1.2</v>
      </c>
      <c r="K169" s="23">
        <f>'ЕФЕКТИВНІСТЬ 1 кв 2018 року'!U65</f>
        <v>0</v>
      </c>
      <c r="L169" s="122">
        <f>'ЕФЕКТИВНІСТЬ 1 кв 2018 року'!V65</f>
        <v>0</v>
      </c>
      <c r="M169" s="23" t="str">
        <f>'ЕФЕКТИВНІСТЬ 1 кв 2018 року'!W65</f>
        <v>ВВ</v>
      </c>
      <c r="N169" s="17">
        <f>'ЕФЕКТИВНІСТЬ 1 кв 2018 року'!X65</f>
        <v>0</v>
      </c>
    </row>
    <row r="170" spans="2:14" ht="19.5" customHeight="1" outlineLevel="1" x14ac:dyDescent="0.25">
      <c r="B170" s="2">
        <f>'ЕФЕКТИВНІСТЬ 1 кв 2018 року'!B66</f>
        <v>28</v>
      </c>
      <c r="C170" s="34" t="str">
        <f>'ЕФЕКТИВНІСТЬ 1 кв 2018 року'!C66</f>
        <v>Шаргородський районний суд Вінницької області</v>
      </c>
      <c r="E170" s="83">
        <f>'ЕФЕКТИВНІСТЬ 1 кв 2018 року'!K66</f>
        <v>2866.3</v>
      </c>
      <c r="F170" s="5">
        <f>'ЕФЕКТИВНІСТЬ 1 кв 2018 року'!E66</f>
        <v>177.69</v>
      </c>
      <c r="G170" s="83">
        <f>'ЕФЕКТИВНІСТЬ 1 кв 2018 року'!N66</f>
        <v>4</v>
      </c>
      <c r="H170" s="65">
        <f>'ЕФЕКТИВНІСТЬ 1 кв 2018 року'!R66</f>
        <v>-0.97</v>
      </c>
      <c r="I170" s="65">
        <f>'ЕФЕКТИВНІСТЬ 1 кв 2018 року'!Q66</f>
        <v>-1.1400000000000001</v>
      </c>
      <c r="K170" s="23">
        <f>'ЕФЕКТИВНІСТЬ 1 кв 2018 року'!U66</f>
        <v>0</v>
      </c>
      <c r="L170" s="122">
        <f>'ЕФЕКТИВНІСТЬ 1 кв 2018 року'!V66</f>
        <v>0</v>
      </c>
      <c r="M170" s="23" t="str">
        <f>'ЕФЕКТИВНІСТЬ 1 кв 2018 року'!W66</f>
        <v>ВВ</v>
      </c>
      <c r="N170" s="17">
        <f>'ЕФЕКТИВНІСТЬ 1 кв 2018 року'!X66</f>
        <v>0</v>
      </c>
    </row>
    <row r="171" spans="2:14" ht="19.5" customHeight="1" outlineLevel="1" x14ac:dyDescent="0.25">
      <c r="B171" s="2">
        <f>'ЕФЕКТИВНІСТЬ 1 кв 2018 року'!B67</f>
        <v>29</v>
      </c>
      <c r="C171" s="34" t="str">
        <f>'ЕФЕКТИВНІСТЬ 1 кв 2018 року'!C67</f>
        <v>Ямпільський районний суд Вінницької області</v>
      </c>
      <c r="E171" s="83">
        <f>'ЕФЕКТИВНІСТЬ 1 кв 2018 року'!K67</f>
        <v>2371.1</v>
      </c>
      <c r="F171" s="5">
        <f>'ЕФЕКТИВНІСТЬ 1 кв 2018 року'!E67</f>
        <v>210.03</v>
      </c>
      <c r="G171" s="83">
        <f>'ЕФЕКТИВНІСТЬ 1 кв 2018 року'!N67</f>
        <v>2.9</v>
      </c>
      <c r="H171" s="65">
        <f>'ЕФЕКТИВНІСТЬ 1 кв 2018 року'!R67</f>
        <v>-0.22999999999999998</v>
      </c>
      <c r="I171" s="65">
        <f>'ЕФЕКТИВНІСТЬ 1 кв 2018 року'!Q67</f>
        <v>-0.68</v>
      </c>
      <c r="K171" s="23">
        <f>'ЕФЕКТИВНІСТЬ 1 кв 2018 року'!U67</f>
        <v>0</v>
      </c>
      <c r="L171" s="122">
        <f>'ЕФЕКТИВНІСТЬ 1 кв 2018 року'!V67</f>
        <v>0</v>
      </c>
      <c r="M171" s="23" t="str">
        <f>'ЕФЕКТИВНІСТЬ 1 кв 2018 року'!W67</f>
        <v>ВВ</v>
      </c>
      <c r="N171" s="17">
        <f>'ЕФЕКТИВНІСТЬ 1 кв 2018 року'!X67</f>
        <v>0</v>
      </c>
    </row>
    <row r="172" spans="2:14" ht="19.5" customHeight="1" x14ac:dyDescent="0.25">
      <c r="C172" s="212" t="s">
        <v>696</v>
      </c>
      <c r="D172" s="212"/>
      <c r="E172" s="212"/>
      <c r="F172" s="78"/>
      <c r="G172" s="78"/>
      <c r="H172" s="78"/>
      <c r="I172" s="78"/>
      <c r="K172" s="78"/>
      <c r="L172" s="78"/>
      <c r="M172" s="78"/>
      <c r="N172" s="78"/>
    </row>
    <row r="173" spans="2:14" ht="20.25" customHeight="1" outlineLevel="1" x14ac:dyDescent="0.25">
      <c r="B173" s="2">
        <f>'ЕФЕКТИВНІСТЬ 1 кв 2018 року'!B68</f>
        <v>30</v>
      </c>
      <c r="C173" s="34" t="str">
        <f>'ЕФЕКТИВНІСТЬ 1 кв 2018 року'!C68</f>
        <v>Володимир-Волинський міський суд Волинської області</v>
      </c>
      <c r="E173" s="83">
        <f>'ЕФЕКТИВНІСТЬ 1 кв 2018 року'!K68</f>
        <v>3837.5</v>
      </c>
      <c r="F173" s="5">
        <f>'ЕФЕКТИВНІСТЬ 1 кв 2018 року'!E68</f>
        <v>371.47</v>
      </c>
      <c r="G173" s="83">
        <f>'ЕФЕКТИВНІСТЬ 1 кв 2018 року'!N68</f>
        <v>4</v>
      </c>
      <c r="H173" s="65">
        <f>'ЕФЕКТИВНІСТЬ 1 кв 2018 року'!R68</f>
        <v>9.0000000000000011E-2</v>
      </c>
      <c r="I173" s="65">
        <f>'ЕФЕКТИВНІСТЬ 1 кв 2018 року'!Q68</f>
        <v>-3.999999999999998E-2</v>
      </c>
      <c r="K173" s="23">
        <f>'ЕФЕКТИВНІСТЬ 1 кв 2018 року'!U68</f>
        <v>0</v>
      </c>
      <c r="L173" s="122">
        <f>'ЕФЕКТИВНІСТЬ 1 кв 2018 року'!V68</f>
        <v>0</v>
      </c>
      <c r="M173" s="23">
        <f>'ЕФЕКТИВНІСТЬ 1 кв 2018 року'!W68</f>
        <v>0</v>
      </c>
      <c r="N173" s="17" t="str">
        <f>'ЕФЕКТИВНІСТЬ 1 кв 2018 року'!X68</f>
        <v>ВА</v>
      </c>
    </row>
    <row r="174" spans="2:14" ht="20.25" customHeight="1" outlineLevel="1" x14ac:dyDescent="0.25">
      <c r="B174" s="2">
        <f>'ЕФЕКТИВНІСТЬ 1 кв 2018 року'!B69</f>
        <v>31</v>
      </c>
      <c r="C174" s="34" t="str">
        <f>'ЕФЕКТИВНІСТЬ 1 кв 2018 року'!C69</f>
        <v>Горохівський районний суд Волинської області</v>
      </c>
      <c r="E174" s="83">
        <f>'ЕФЕКТИВНІСТЬ 1 кв 2018 року'!K69</f>
        <v>3007.2</v>
      </c>
      <c r="F174" s="5">
        <f>'ЕФЕКТИВНІСТЬ 1 кв 2018 року'!E69</f>
        <v>257.45</v>
      </c>
      <c r="G174" s="83">
        <f>'ЕФЕКТИВНІСТЬ 1 кв 2018 року'!N69</f>
        <v>3</v>
      </c>
      <c r="H174" s="65">
        <f>'ЕФЕКТИВНІСТЬ 1 кв 2018 року'!R69</f>
        <v>-0.11</v>
      </c>
      <c r="I174" s="65">
        <f>'ЕФЕКТИВНІСТЬ 1 кв 2018 року'!Q69</f>
        <v>2.0000000000000011E-2</v>
      </c>
      <c r="K174" s="23" t="str">
        <f>'ЕФЕКТИВНІСТЬ 1 кв 2018 року'!U69</f>
        <v>АВ</v>
      </c>
      <c r="L174" s="122">
        <f>'ЕФЕКТИВНІСТЬ 1 кв 2018 року'!V69</f>
        <v>0</v>
      </c>
      <c r="M174" s="23">
        <f>'ЕФЕКТИВНІСТЬ 1 кв 2018 року'!W69</f>
        <v>0</v>
      </c>
      <c r="N174" s="17">
        <f>'ЕФЕКТИВНІСТЬ 1 кв 2018 року'!X69</f>
        <v>0</v>
      </c>
    </row>
    <row r="175" spans="2:14" ht="20.25" customHeight="1" outlineLevel="1" x14ac:dyDescent="0.25">
      <c r="B175" s="2">
        <f>'ЕФЕКТИВНІСТЬ 1 кв 2018 року'!B70</f>
        <v>32</v>
      </c>
      <c r="C175" s="34" t="str">
        <f>'ЕФЕКТИВНІСТЬ 1 кв 2018 року'!C70</f>
        <v>Іваничівський районний суд Волинської області</v>
      </c>
      <c r="E175" s="83">
        <f>'ЕФЕКТИВНІСТЬ 1 кв 2018 року'!K70</f>
        <v>1822.9</v>
      </c>
      <c r="F175" s="5">
        <f>'ЕФЕКТИВНІСТЬ 1 кв 2018 року'!E70</f>
        <v>138.44999999999999</v>
      </c>
      <c r="G175" s="83">
        <f>'ЕФЕКТИВНІСТЬ 1 кв 2018 року'!N70</f>
        <v>1</v>
      </c>
      <c r="H175" s="65">
        <f>'ЕФЕКТИВНІСТЬ 1 кв 2018 року'!R70</f>
        <v>0.32</v>
      </c>
      <c r="I175" s="65">
        <f>'ЕФЕКТИВНІСТЬ 1 кв 2018 року'!Q70</f>
        <v>-1.3599999999999999</v>
      </c>
      <c r="K175" s="23">
        <f>'ЕФЕКТИВНІСТЬ 1 кв 2018 року'!U70</f>
        <v>0</v>
      </c>
      <c r="L175" s="122">
        <f>'ЕФЕКТИВНІСТЬ 1 кв 2018 року'!V70</f>
        <v>0</v>
      </c>
      <c r="M175" s="23">
        <f>'ЕФЕКТИВНІСТЬ 1 кв 2018 року'!W70</f>
        <v>0</v>
      </c>
      <c r="N175" s="17" t="str">
        <f>'ЕФЕКТИВНІСТЬ 1 кв 2018 року'!X70</f>
        <v>ВА</v>
      </c>
    </row>
    <row r="176" spans="2:14" ht="20.25" customHeight="1" outlineLevel="1" x14ac:dyDescent="0.25">
      <c r="B176" s="2">
        <f>'ЕФЕКТИВНІСТЬ 1 кв 2018 року'!B71</f>
        <v>33</v>
      </c>
      <c r="C176" s="34" t="str">
        <f>'ЕФЕКТИВНІСТЬ 1 кв 2018 року'!C71</f>
        <v>Камінь-Каширський районний суд Волинської області</v>
      </c>
      <c r="E176" s="83">
        <f>'ЕФЕКТИВНІСТЬ 1 кв 2018 року'!K71</f>
        <v>2808.5</v>
      </c>
      <c r="F176" s="5">
        <f>'ЕФЕКТИВНІСТЬ 1 кв 2018 року'!E71</f>
        <v>154.58000000000001</v>
      </c>
      <c r="G176" s="83">
        <f>'ЕФЕКТИВНІСТЬ 1 кв 2018 року'!N71</f>
        <v>3</v>
      </c>
      <c r="H176" s="65">
        <f>'ЕФЕКТИВНІСТЬ 1 кв 2018 року'!R71</f>
        <v>-1.07</v>
      </c>
      <c r="I176" s="65">
        <f>'ЕФЕКТИВНІСТЬ 1 кв 2018 року'!Q71</f>
        <v>-0.89</v>
      </c>
      <c r="K176" s="23">
        <f>'ЕФЕКТИВНІСТЬ 1 кв 2018 року'!U71</f>
        <v>0</v>
      </c>
      <c r="L176" s="122">
        <f>'ЕФЕКТИВНІСТЬ 1 кв 2018 року'!V71</f>
        <v>0</v>
      </c>
      <c r="M176" s="23" t="str">
        <f>'ЕФЕКТИВНІСТЬ 1 кв 2018 року'!W71</f>
        <v>ВВ</v>
      </c>
      <c r="N176" s="17">
        <f>'ЕФЕКТИВНІСТЬ 1 кв 2018 року'!X71</f>
        <v>0</v>
      </c>
    </row>
    <row r="177" spans="2:14" ht="20.25" customHeight="1" outlineLevel="1" x14ac:dyDescent="0.25">
      <c r="B177" s="2">
        <f>'ЕФЕКТИВНІСТЬ 1 кв 2018 року'!B72</f>
        <v>34</v>
      </c>
      <c r="C177" s="34" t="str">
        <f>'ЕФЕКТИВНІСТЬ 1 кв 2018 року'!C72</f>
        <v>Ківерцівський районний суд Волинської області</v>
      </c>
      <c r="E177" s="83">
        <f>'ЕФЕКТИВНІСТЬ 1 кв 2018 року'!K72</f>
        <v>2522.6999999999998</v>
      </c>
      <c r="F177" s="5">
        <f>'ЕФЕКТИВНІСТЬ 1 кв 2018 року'!E72</f>
        <v>540.62</v>
      </c>
      <c r="G177" s="83">
        <f>'ЕФЕКТИВНІСТЬ 1 кв 2018 року'!N72</f>
        <v>2.9</v>
      </c>
      <c r="H177" s="65">
        <f>'ЕФЕКТИВНІСТЬ 1 кв 2018 року'!R72</f>
        <v>1.6099999999999999</v>
      </c>
      <c r="I177" s="65">
        <f>'ЕФЕКТИВНІСТЬ 1 кв 2018 року'!Q72</f>
        <v>0.18</v>
      </c>
      <c r="K177" s="23">
        <f>'ЕФЕКТИВНІСТЬ 1 кв 2018 року'!U72</f>
        <v>0</v>
      </c>
      <c r="L177" s="122" t="str">
        <f>'ЕФЕКТИВНІСТЬ 1 кв 2018 року'!V72</f>
        <v>АА</v>
      </c>
      <c r="M177" s="23">
        <f>'ЕФЕКТИВНІСТЬ 1 кв 2018 року'!W72</f>
        <v>0</v>
      </c>
      <c r="N177" s="17">
        <f>'ЕФЕКТИВНІСТЬ 1 кв 2018 року'!X72</f>
        <v>0</v>
      </c>
    </row>
    <row r="178" spans="2:14" ht="20.25" customHeight="1" outlineLevel="1" x14ac:dyDescent="0.25">
      <c r="B178" s="2">
        <f>'ЕФЕКТИВНІСТЬ 1 кв 2018 року'!B73</f>
        <v>35</v>
      </c>
      <c r="C178" s="34" t="str">
        <f>'ЕФЕКТИВНІСТЬ 1 кв 2018 року'!C73</f>
        <v>Ковельський міськрайонний суд Волинської області</v>
      </c>
      <c r="E178" s="83">
        <f>'ЕФЕКТИВНІСТЬ 1 кв 2018 року'!K73</f>
        <v>6599.6</v>
      </c>
      <c r="F178" s="5">
        <f>'ЕФЕКТИВНІСТЬ 1 кв 2018 року'!E73</f>
        <v>637.59</v>
      </c>
      <c r="G178" s="83">
        <f>'ЕФЕКТИВНІСТЬ 1 кв 2018 року'!N73</f>
        <v>8</v>
      </c>
      <c r="H178" s="65">
        <f>'ЕФЕКТИВНІСТЬ 1 кв 2018 року'!R73</f>
        <v>-7.0000000000000007E-2</v>
      </c>
      <c r="I178" s="65">
        <f>'ЕФЕКТИВНІСТЬ 1 кв 2018 року'!Q73</f>
        <v>-6.9999999999999965E-2</v>
      </c>
      <c r="K178" s="23">
        <f>'ЕФЕКТИВНІСТЬ 1 кв 2018 року'!U73</f>
        <v>0</v>
      </c>
      <c r="L178" s="122">
        <f>'ЕФЕКТИВНІСТЬ 1 кв 2018 року'!V73</f>
        <v>0</v>
      </c>
      <c r="M178" s="23" t="str">
        <f>'ЕФЕКТИВНІСТЬ 1 кв 2018 року'!W73</f>
        <v>ВВ</v>
      </c>
      <c r="N178" s="17">
        <f>'ЕФЕКТИВНІСТЬ 1 кв 2018 року'!X73</f>
        <v>0</v>
      </c>
    </row>
    <row r="179" spans="2:14" ht="20.25" customHeight="1" outlineLevel="1" x14ac:dyDescent="0.25">
      <c r="B179" s="2">
        <f>'ЕФЕКТИВНІСТЬ 1 кв 2018 року'!B74</f>
        <v>36</v>
      </c>
      <c r="C179" s="34" t="str">
        <f>'ЕФЕКТИВНІСТЬ 1 кв 2018 року'!C74</f>
        <v>Локачинський районний суд Волинської області</v>
      </c>
      <c r="E179" s="83">
        <f>'ЕФЕКТИВНІСТЬ 1 кв 2018 року'!K74</f>
        <v>1968.8</v>
      </c>
      <c r="F179" s="5">
        <f>'ЕФЕКТИВНІСТЬ 1 кв 2018 року'!E74</f>
        <v>63.34</v>
      </c>
      <c r="G179" s="83">
        <f>'ЕФЕКТИВНІСТЬ 1 кв 2018 року'!N74</f>
        <v>2</v>
      </c>
      <c r="H179" s="65">
        <f>'ЕФЕКТИВНІСТЬ 1 кв 2018 року'!R74</f>
        <v>-2.4500000000000002</v>
      </c>
      <c r="I179" s="65">
        <f>'ЕФЕКТИВНІСТЬ 1 кв 2018 року'!Q74</f>
        <v>-0.63</v>
      </c>
      <c r="K179" s="23">
        <f>'ЕФЕКТИВНІСТЬ 1 кв 2018 року'!U74</f>
        <v>0</v>
      </c>
      <c r="L179" s="122">
        <f>'ЕФЕКТИВНІСТЬ 1 кв 2018 року'!V74</f>
        <v>0</v>
      </c>
      <c r="M179" s="23" t="str">
        <f>'ЕФЕКТИВНІСТЬ 1 кв 2018 року'!W74</f>
        <v>ВВ</v>
      </c>
      <c r="N179" s="17">
        <f>'ЕФЕКТИВНІСТЬ 1 кв 2018 року'!X74</f>
        <v>0</v>
      </c>
    </row>
    <row r="180" spans="2:14" ht="20.25" customHeight="1" outlineLevel="1" x14ac:dyDescent="0.25">
      <c r="B180" s="2">
        <f>'ЕФЕКТИВНІСТЬ 1 кв 2018 року'!B75</f>
        <v>37</v>
      </c>
      <c r="C180" s="34" t="str">
        <f>'ЕФЕКТИВНІСТЬ 1 кв 2018 року'!C75</f>
        <v>Луцький міськрайонний суд Волинської області</v>
      </c>
      <c r="E180" s="83">
        <f>'ЕФЕКТИВНІСТЬ 1 кв 2018 року'!K75</f>
        <v>13690.1</v>
      </c>
      <c r="F180" s="5">
        <f>'ЕФЕКТИВНІСТЬ 1 кв 2018 року'!E75</f>
        <v>2124.08</v>
      </c>
      <c r="G180" s="83">
        <f>'ЕФЕКТИВНІСТЬ 1 кв 2018 року'!N75</f>
        <v>23.7</v>
      </c>
      <c r="H180" s="65">
        <f>'ЕФЕКТИВНІСТЬ 1 кв 2018 року'!R75</f>
        <v>0.39999999999999997</v>
      </c>
      <c r="I180" s="65">
        <f>'ЕФЕКТИВНІСТЬ 1 кв 2018 року'!Q75</f>
        <v>-0.15999999999999998</v>
      </c>
      <c r="K180" s="23">
        <f>'ЕФЕКТИВНІСТЬ 1 кв 2018 року'!U75</f>
        <v>0</v>
      </c>
      <c r="L180" s="122">
        <f>'ЕФЕКТИВНІСТЬ 1 кв 2018 року'!V75</f>
        <v>0</v>
      </c>
      <c r="M180" s="23">
        <f>'ЕФЕКТИВНІСТЬ 1 кв 2018 року'!W75</f>
        <v>0</v>
      </c>
      <c r="N180" s="17" t="str">
        <f>'ЕФЕКТИВНІСТЬ 1 кв 2018 року'!X75</f>
        <v>ВА</v>
      </c>
    </row>
    <row r="181" spans="2:14" ht="20.25" customHeight="1" outlineLevel="1" x14ac:dyDescent="0.25">
      <c r="B181" s="2">
        <f>'ЕФЕКТИВНІСТЬ 1 кв 2018 року'!B76</f>
        <v>38</v>
      </c>
      <c r="C181" s="34" t="str">
        <f>'ЕФЕКТИВНІСТЬ 1 кв 2018 року'!C76</f>
        <v>Любешівський районний суд Волинської області</v>
      </c>
      <c r="E181" s="83">
        <f>'ЕФЕКТИВНІСТЬ 1 кв 2018 року'!K76</f>
        <v>2134.9</v>
      </c>
      <c r="F181" s="5">
        <f>'ЕФЕКТИВНІСТЬ 1 кв 2018 року'!E76</f>
        <v>93.03</v>
      </c>
      <c r="G181" s="83">
        <f>'ЕФЕКТИВНІСТЬ 1 кв 2018 року'!N76</f>
        <v>2</v>
      </c>
      <c r="H181" s="65">
        <f>'ЕФЕКТИВНІСТЬ 1 кв 2018 року'!R76</f>
        <v>-1.55</v>
      </c>
      <c r="I181" s="65">
        <f>'ЕФЕКТИВНІСТЬ 1 кв 2018 року'!Q76</f>
        <v>-1.7000000000000002</v>
      </c>
      <c r="K181" s="23">
        <f>'ЕФЕКТИВНІСТЬ 1 кв 2018 року'!U76</f>
        <v>0</v>
      </c>
      <c r="L181" s="122">
        <f>'ЕФЕКТИВНІСТЬ 1 кв 2018 року'!V76</f>
        <v>0</v>
      </c>
      <c r="M181" s="23" t="str">
        <f>'ЕФЕКТИВНІСТЬ 1 кв 2018 року'!W76</f>
        <v>ВВ</v>
      </c>
      <c r="N181" s="17">
        <f>'ЕФЕКТИВНІСТЬ 1 кв 2018 року'!X76</f>
        <v>0</v>
      </c>
    </row>
    <row r="182" spans="2:14" ht="20.25" customHeight="1" outlineLevel="1" x14ac:dyDescent="0.25">
      <c r="B182" s="2">
        <f>'ЕФЕКТИВНІСТЬ 1 кв 2018 року'!B77</f>
        <v>39</v>
      </c>
      <c r="C182" s="34" t="str">
        <f>'ЕФЕКТИВНІСТЬ 1 кв 2018 року'!C77</f>
        <v>Любомльський районний суд Волинської області</v>
      </c>
      <c r="E182" s="83">
        <f>'ЕФЕКТИВНІСТЬ 1 кв 2018 року'!K77</f>
        <v>2674.9</v>
      </c>
      <c r="F182" s="5">
        <f>'ЕФЕКТИВНІСТЬ 1 кв 2018 року'!E77</f>
        <v>260.5</v>
      </c>
      <c r="G182" s="83">
        <f>'ЕФЕКТИВНІСТЬ 1 кв 2018 року'!N77</f>
        <v>2.7</v>
      </c>
      <c r="H182" s="65">
        <f>'ЕФЕКТИВНІСТЬ 1 кв 2018 року'!R77</f>
        <v>0.12000000000000001</v>
      </c>
      <c r="I182" s="65">
        <f>'ЕФЕКТИВНІСТЬ 1 кв 2018 року'!Q77</f>
        <v>0.29000000000000004</v>
      </c>
      <c r="K182" s="23">
        <f>'ЕФЕКТИВНІСТЬ 1 кв 2018 року'!U77</f>
        <v>0</v>
      </c>
      <c r="L182" s="122" t="str">
        <f>'ЕФЕКТИВНІСТЬ 1 кв 2018 року'!V77</f>
        <v>АА</v>
      </c>
      <c r="M182" s="23">
        <f>'ЕФЕКТИВНІСТЬ 1 кв 2018 року'!W77</f>
        <v>0</v>
      </c>
      <c r="N182" s="17">
        <f>'ЕФЕКТИВНІСТЬ 1 кв 2018 року'!X77</f>
        <v>0</v>
      </c>
    </row>
    <row r="183" spans="2:14" ht="20.25" customHeight="1" outlineLevel="1" x14ac:dyDescent="0.25">
      <c r="B183" s="2">
        <f>'ЕФЕКТИВНІСТЬ 1 кв 2018 року'!B78</f>
        <v>40</v>
      </c>
      <c r="C183" s="34" t="str">
        <f>'ЕФЕКТИВНІСТЬ 1 кв 2018 року'!C78</f>
        <v>Маневицький районний суд Волинської області</v>
      </c>
      <c r="E183" s="83">
        <f>'ЕФЕКТИВНІСТЬ 1 кв 2018 року'!K78</f>
        <v>2302.6</v>
      </c>
      <c r="F183" s="5">
        <f>'ЕФЕКТИВНІСТЬ 1 кв 2018 року'!E78</f>
        <v>173.44</v>
      </c>
      <c r="G183" s="83">
        <f>'ЕФЕКТИВНІСТЬ 1 кв 2018 року'!N78</f>
        <v>3</v>
      </c>
      <c r="H183" s="65">
        <f>'ЕФЕКТИВНІСТЬ 1 кв 2018 року'!R78</f>
        <v>-0.57000000000000006</v>
      </c>
      <c r="I183" s="65">
        <f>'ЕФЕКТИВНІСТЬ 1 кв 2018 року'!Q78</f>
        <v>-1.0299999999999998</v>
      </c>
      <c r="K183" s="23">
        <f>'ЕФЕКТИВНІСТЬ 1 кв 2018 року'!U78</f>
        <v>0</v>
      </c>
      <c r="L183" s="122">
        <f>'ЕФЕКТИВНІСТЬ 1 кв 2018 року'!V78</f>
        <v>0</v>
      </c>
      <c r="M183" s="23" t="str">
        <f>'ЕФЕКТИВНІСТЬ 1 кв 2018 року'!W78</f>
        <v>ВВ</v>
      </c>
      <c r="N183" s="17">
        <f>'ЕФЕКТИВНІСТЬ 1 кв 2018 року'!X78</f>
        <v>0</v>
      </c>
    </row>
    <row r="184" spans="2:14" ht="20.25" customHeight="1" outlineLevel="1" x14ac:dyDescent="0.25">
      <c r="B184" s="2">
        <f>'ЕФЕКТИВНІСТЬ 1 кв 2018 року'!B79</f>
        <v>41</v>
      </c>
      <c r="C184" s="34" t="str">
        <f>'ЕФЕКТИВНІСТЬ 1 кв 2018 року'!C79</f>
        <v>Нововолинський міський суд Волинської області</v>
      </c>
      <c r="E184" s="83">
        <f>'ЕФЕКТИВНІСТЬ 1 кв 2018 року'!K79</f>
        <v>3133.7</v>
      </c>
      <c r="F184" s="5">
        <f>'ЕФЕКТИВНІСТЬ 1 кв 2018 року'!E79</f>
        <v>286.16000000000003</v>
      </c>
      <c r="G184" s="83">
        <f>'ЕФЕКТИВНІСТЬ 1 кв 2018 року'!N79</f>
        <v>3.8</v>
      </c>
      <c r="H184" s="65">
        <f>'ЕФЕКТИВНІСТЬ 1 кв 2018 року'!R79</f>
        <v>-0.16999999999999998</v>
      </c>
      <c r="I184" s="65">
        <f>'ЕФЕКТИВНІСТЬ 1 кв 2018 року'!Q79</f>
        <v>-1.43</v>
      </c>
      <c r="K184" s="23">
        <f>'ЕФЕКТИВНІСТЬ 1 кв 2018 року'!U79</f>
        <v>0</v>
      </c>
      <c r="L184" s="122">
        <f>'ЕФЕКТИВНІСТЬ 1 кв 2018 року'!V79</f>
        <v>0</v>
      </c>
      <c r="M184" s="23" t="str">
        <f>'ЕФЕКТИВНІСТЬ 1 кв 2018 року'!W79</f>
        <v>ВВ</v>
      </c>
      <c r="N184" s="17">
        <f>'ЕФЕКТИВНІСТЬ 1 кв 2018 року'!X79</f>
        <v>0</v>
      </c>
    </row>
    <row r="185" spans="2:14" ht="20.25" customHeight="1" outlineLevel="1" x14ac:dyDescent="0.25">
      <c r="B185" s="2">
        <f>'ЕФЕКТИВНІСТЬ 1 кв 2018 року'!B80</f>
        <v>42</v>
      </c>
      <c r="C185" s="34" t="str">
        <f>'ЕФЕКТИВНІСТЬ 1 кв 2018 року'!C80</f>
        <v>Ратнівський районний суд Волинської області</v>
      </c>
      <c r="E185" s="83">
        <f>'ЕФЕКТИВНІСТЬ 1 кв 2018 року'!K80</f>
        <v>2717</v>
      </c>
      <c r="F185" s="5">
        <f>'ЕФЕКТИВНІСТЬ 1 кв 2018 року'!E80</f>
        <v>146.79</v>
      </c>
      <c r="G185" s="83">
        <f>'ЕФЕКТИВНІСТЬ 1 кв 2018 року'!N80</f>
        <v>3.9</v>
      </c>
      <c r="H185" s="65">
        <f>'ЕФЕКТИВНІСТЬ 1 кв 2018 року'!R80</f>
        <v>-1.25</v>
      </c>
      <c r="I185" s="65">
        <f>'ЕФЕКТИВНІСТЬ 1 кв 2018 року'!Q80</f>
        <v>-0.24000000000000005</v>
      </c>
      <c r="K185" s="23">
        <f>'ЕФЕКТИВНІСТЬ 1 кв 2018 року'!U80</f>
        <v>0</v>
      </c>
      <c r="L185" s="122">
        <f>'ЕФЕКТИВНІСТЬ 1 кв 2018 року'!V80</f>
        <v>0</v>
      </c>
      <c r="M185" s="23" t="str">
        <f>'ЕФЕКТИВНІСТЬ 1 кв 2018 року'!W80</f>
        <v>ВВ</v>
      </c>
      <c r="N185" s="17">
        <f>'ЕФЕКТИВНІСТЬ 1 кв 2018 року'!X80</f>
        <v>0</v>
      </c>
    </row>
    <row r="186" spans="2:14" ht="20.25" customHeight="1" outlineLevel="1" x14ac:dyDescent="0.25">
      <c r="B186" s="2">
        <f>'ЕФЕКТИВНІСТЬ 1 кв 2018 року'!B81</f>
        <v>43</v>
      </c>
      <c r="C186" s="34" t="str">
        <f>'ЕФЕКТИВНІСТЬ 1 кв 2018 року'!C81</f>
        <v>Рожищенський районний суд Волинської області</v>
      </c>
      <c r="E186" s="83">
        <f>'ЕФЕКТИВНІСТЬ 1 кв 2018 року'!K81</f>
        <v>2262.1999999999998</v>
      </c>
      <c r="F186" s="5">
        <f>'ЕФЕКТИВНІСТЬ 1 кв 2018 року'!E81</f>
        <v>145.15</v>
      </c>
      <c r="G186" s="83">
        <f>'ЕФЕКТИВНІСТЬ 1 кв 2018 року'!N81</f>
        <v>2</v>
      </c>
      <c r="H186" s="65">
        <f>'ЕФЕКТИВНІСТЬ 1 кв 2018 року'!R81</f>
        <v>-0.61</v>
      </c>
      <c r="I186" s="65">
        <f>'ЕФЕКТИВНІСТЬ 1 кв 2018 року'!Q81</f>
        <v>-0.47000000000000003</v>
      </c>
      <c r="K186" s="23">
        <f>'ЕФЕКТИВНІСТЬ 1 кв 2018 року'!U81</f>
        <v>0</v>
      </c>
      <c r="L186" s="122">
        <f>'ЕФЕКТИВНІСТЬ 1 кв 2018 року'!V81</f>
        <v>0</v>
      </c>
      <c r="M186" s="23" t="str">
        <f>'ЕФЕКТИВНІСТЬ 1 кв 2018 року'!W81</f>
        <v>ВВ</v>
      </c>
      <c r="N186" s="17">
        <f>'ЕФЕКТИВНІСТЬ 1 кв 2018 року'!X81</f>
        <v>0</v>
      </c>
    </row>
    <row r="187" spans="2:14" ht="20.25" customHeight="1" outlineLevel="1" x14ac:dyDescent="0.25">
      <c r="B187" s="2">
        <f>'ЕФЕКТИВНІСТЬ 1 кв 2018 року'!B82</f>
        <v>44</v>
      </c>
      <c r="C187" s="34" t="str">
        <f>'ЕФЕКТИВНІСТЬ 1 кв 2018 року'!C82</f>
        <v>Старовижівський районний суд Волинської області</v>
      </c>
      <c r="E187" s="83">
        <f>'ЕФЕКТИВНІСТЬ 1 кв 2018 року'!K82</f>
        <v>1841.4</v>
      </c>
      <c r="F187" s="5">
        <f>'ЕФЕКТИВНІСТЬ 1 кв 2018 року'!E82</f>
        <v>83.25</v>
      </c>
      <c r="G187" s="83">
        <f>'ЕФЕКТИВНІСТЬ 1 кв 2018 року'!N82</f>
        <v>2</v>
      </c>
      <c r="H187" s="65">
        <f>'ЕФЕКТИВНІСТЬ 1 кв 2018 року'!R82</f>
        <v>-1.53</v>
      </c>
      <c r="I187" s="65">
        <f>'ЕФЕКТИВНІСТЬ 1 кв 2018 року'!Q82</f>
        <v>-1</v>
      </c>
      <c r="K187" s="23">
        <f>'ЕФЕКТИВНІСТЬ 1 кв 2018 року'!U82</f>
        <v>0</v>
      </c>
      <c r="L187" s="122">
        <f>'ЕФЕКТИВНІСТЬ 1 кв 2018 року'!V82</f>
        <v>0</v>
      </c>
      <c r="M187" s="23" t="str">
        <f>'ЕФЕКТИВНІСТЬ 1 кв 2018 року'!W82</f>
        <v>ВВ</v>
      </c>
      <c r="N187" s="17">
        <f>'ЕФЕКТИВНІСТЬ 1 кв 2018 року'!X82</f>
        <v>0</v>
      </c>
    </row>
    <row r="188" spans="2:14" ht="20.25" customHeight="1" outlineLevel="1" x14ac:dyDescent="0.25">
      <c r="B188" s="2">
        <f>'ЕФЕКТИВНІСТЬ 1 кв 2018 року'!B83</f>
        <v>45</v>
      </c>
      <c r="C188" s="34" t="str">
        <f>'ЕФЕКТИВНІСТЬ 1 кв 2018 року'!C83</f>
        <v>Турійський районний суд Волинської області</v>
      </c>
      <c r="E188" s="83">
        <f>'ЕФЕКТИВНІСТЬ 1 кв 2018 року'!K83</f>
        <v>1862.2</v>
      </c>
      <c r="F188" s="5">
        <f>'ЕФЕКТИВНІСТЬ 1 кв 2018 року'!E83</f>
        <v>41.99</v>
      </c>
      <c r="G188" s="83">
        <f>'ЕФЕКТИВНІСТЬ 1 кв 2018 року'!N83</f>
        <v>3</v>
      </c>
      <c r="H188" s="65">
        <f>'ЕФЕКТИВНІСТЬ 1 кв 2018 року'!R83</f>
        <v>-3.8400000000000003</v>
      </c>
      <c r="I188" s="65">
        <f>'ЕФЕКТИВНІСТЬ 1 кв 2018 року'!Q83</f>
        <v>-6.5600000000000005</v>
      </c>
      <c r="K188" s="23">
        <f>'ЕФЕКТИВНІСТЬ 1 кв 2018 року'!U83</f>
        <v>0</v>
      </c>
      <c r="L188" s="122">
        <f>'ЕФЕКТИВНІСТЬ 1 кв 2018 року'!V83</f>
        <v>0</v>
      </c>
      <c r="M188" s="23" t="str">
        <f>'ЕФЕКТИВНІСТЬ 1 кв 2018 року'!W83</f>
        <v>ВВ</v>
      </c>
      <c r="N188" s="17">
        <f>'ЕФЕКТИВНІСТЬ 1 кв 2018 року'!X83</f>
        <v>0</v>
      </c>
    </row>
    <row r="189" spans="2:14" ht="20.25" customHeight="1" outlineLevel="1" x14ac:dyDescent="0.25">
      <c r="B189" s="2">
        <f>'ЕФЕКТИВНІСТЬ 1 кв 2018 року'!B84</f>
        <v>46</v>
      </c>
      <c r="C189" s="34" t="str">
        <f>'ЕФЕКТИВНІСТЬ 1 кв 2018 року'!C84</f>
        <v>Шацький районний суд Волинської області</v>
      </c>
      <c r="E189" s="83">
        <f>'ЕФЕКТИВНІСТЬ 1 кв 2018 року'!K84</f>
        <v>1873.6</v>
      </c>
      <c r="F189" s="5">
        <f>'ЕФЕКТИВНІСТЬ 1 кв 2018 року'!E84</f>
        <v>75.78</v>
      </c>
      <c r="G189" s="83">
        <f>'ЕФЕКТИВНІСТЬ 1 кв 2018 року'!N84</f>
        <v>3</v>
      </c>
      <c r="H189" s="65">
        <f>'ЕФЕКТИВНІСТЬ 1 кв 2018 року'!R84</f>
        <v>-1.96</v>
      </c>
      <c r="I189" s="65">
        <f>'ЕФЕКТИВНІСТЬ 1 кв 2018 року'!Q84</f>
        <v>-1.06</v>
      </c>
      <c r="K189" s="23">
        <f>'ЕФЕКТИВНІСТЬ 1 кв 2018 року'!U84</f>
        <v>0</v>
      </c>
      <c r="L189" s="122">
        <f>'ЕФЕКТИВНІСТЬ 1 кв 2018 року'!V84</f>
        <v>0</v>
      </c>
      <c r="M189" s="23" t="str">
        <f>'ЕФЕКТИВНІСТЬ 1 кв 2018 року'!W84</f>
        <v>ВВ</v>
      </c>
      <c r="N189" s="17">
        <f>'ЕФЕКТИВНІСТЬ 1 кв 2018 року'!X84</f>
        <v>0</v>
      </c>
    </row>
    <row r="190" spans="2:14" ht="30" customHeight="1" x14ac:dyDescent="0.25">
      <c r="C190" s="212" t="s">
        <v>697</v>
      </c>
      <c r="D190" s="212"/>
      <c r="E190" s="212"/>
      <c r="F190" s="78"/>
      <c r="G190" s="78"/>
      <c r="H190" s="78"/>
      <c r="I190" s="78"/>
      <c r="K190" s="78"/>
      <c r="L190" s="78"/>
      <c r="M190" s="78"/>
      <c r="N190" s="78"/>
    </row>
    <row r="191" spans="2:14" ht="24" outlineLevel="1" x14ac:dyDescent="0.25">
      <c r="B191" s="2">
        <f>'ЕФЕКТИВНІСТЬ 1 кв 2018 року'!B85</f>
        <v>47</v>
      </c>
      <c r="C191" s="34" t="str">
        <f>'ЕФЕКТИВНІСТЬ 1 кв 2018 року'!C85</f>
        <v>Амур-Нижньодніпровський районний суд м.Дніпропетровська</v>
      </c>
      <c r="E191" s="83">
        <f>'ЕФЕКТИВНІСТЬ 1 кв 2018 року'!K85</f>
        <v>6741.4</v>
      </c>
      <c r="F191" s="5">
        <f>'ЕФЕКТИВНІСТЬ 1 кв 2018 року'!E85</f>
        <v>1041.33</v>
      </c>
      <c r="G191" s="83">
        <f>'ЕФЕКТИВНІСТЬ 1 кв 2018 року'!N85</f>
        <v>12</v>
      </c>
      <c r="H191" s="65">
        <f>'ЕФЕКТИВНІСТЬ 1 кв 2018 року'!R85</f>
        <v>0.36</v>
      </c>
      <c r="I191" s="65">
        <f>'ЕФЕКТИВНІСТЬ 1 кв 2018 року'!Q85</f>
        <v>1.0000000000000009E-2</v>
      </c>
      <c r="K191" s="23">
        <f>'ЕФЕКТИВНІСТЬ 1 кв 2018 року'!U85</f>
        <v>0</v>
      </c>
      <c r="L191" s="122" t="str">
        <f>'ЕФЕКТИВНІСТЬ 1 кв 2018 року'!V85</f>
        <v>АА</v>
      </c>
      <c r="M191" s="23">
        <f>'ЕФЕКТИВНІСТЬ 1 кв 2018 року'!W85</f>
        <v>0</v>
      </c>
      <c r="N191" s="17">
        <f>'ЕФЕКТИВНІСТЬ 1 кв 2018 року'!X85</f>
        <v>0</v>
      </c>
    </row>
    <row r="192" spans="2:14" ht="24" outlineLevel="1" x14ac:dyDescent="0.25">
      <c r="B192" s="2">
        <f>'ЕФЕКТИВНІСТЬ 1 кв 2018 року'!B86</f>
        <v>48</v>
      </c>
      <c r="C192" s="34" t="str">
        <f>'ЕФЕКТИВНІСТЬ 1 кв 2018 року'!C86</f>
        <v>Апостолівський районний суд Дніпропетровської області</v>
      </c>
      <c r="E192" s="83">
        <f>'ЕФЕКТИВНІСТЬ 1 кв 2018 року'!K86</f>
        <v>3133</v>
      </c>
      <c r="F192" s="5">
        <f>'ЕФЕКТИВНІСТЬ 1 кв 2018 року'!E86</f>
        <v>331.4</v>
      </c>
      <c r="G192" s="83">
        <f>'ЕФЕКТИВНІСТЬ 1 кв 2018 року'!N86</f>
        <v>4</v>
      </c>
      <c r="H192" s="65">
        <f>'ЕФЕКТИВНІСТЬ 1 кв 2018 року'!R86</f>
        <v>5.0000000000000017E-2</v>
      </c>
      <c r="I192" s="65">
        <f>'ЕФЕКТИВНІСТЬ 1 кв 2018 року'!Q86</f>
        <v>-1</v>
      </c>
      <c r="K192" s="23">
        <f>'ЕФЕКТИВНІСТЬ 1 кв 2018 року'!U86</f>
        <v>0</v>
      </c>
      <c r="L192" s="122">
        <f>'ЕФЕКТИВНІСТЬ 1 кв 2018 року'!V86</f>
        <v>0</v>
      </c>
      <c r="M192" s="23">
        <f>'ЕФЕКТИВНІСТЬ 1 кв 2018 року'!W86</f>
        <v>0</v>
      </c>
      <c r="N192" s="17" t="str">
        <f>'ЕФЕКТИВНІСТЬ 1 кв 2018 року'!X86</f>
        <v>ВА</v>
      </c>
    </row>
    <row r="193" spans="2:14" outlineLevel="1" x14ac:dyDescent="0.25">
      <c r="B193" s="2">
        <f>'ЕФЕКТИВНІСТЬ 1 кв 2018 року'!B87</f>
        <v>49</v>
      </c>
      <c r="C193" s="34" t="str">
        <f>'ЕФЕКТИВНІСТЬ 1 кв 2018 року'!C87</f>
        <v>Бабушкінський районний суд м.Дніпропетровська</v>
      </c>
      <c r="E193" s="83">
        <f>'ЕФЕКТИВНІСТЬ 1 кв 2018 року'!K87</f>
        <v>8208.5</v>
      </c>
      <c r="F193" s="5">
        <f>'ЕФЕКТИВНІСТЬ 1 кв 2018 року'!E87</f>
        <v>1443.59</v>
      </c>
      <c r="G193" s="83">
        <f>'ЕФЕКТИВНІСТЬ 1 кв 2018 року'!N87</f>
        <v>12.3</v>
      </c>
      <c r="H193" s="65">
        <f>'ЕФЕКТИВНІСТЬ 1 кв 2018 року'!R87</f>
        <v>0.77</v>
      </c>
      <c r="I193" s="65">
        <f>'ЕФЕКТИВНІСТЬ 1 кв 2018 року'!Q87</f>
        <v>-2.0699999999999998</v>
      </c>
      <c r="K193" s="23">
        <f>'ЕФЕКТИВНІСТЬ 1 кв 2018 року'!U87</f>
        <v>0</v>
      </c>
      <c r="L193" s="122">
        <f>'ЕФЕКТИВНІСТЬ 1 кв 2018 року'!V87</f>
        <v>0</v>
      </c>
      <c r="M193" s="23">
        <f>'ЕФЕКТИВНІСТЬ 1 кв 2018 року'!W87</f>
        <v>0</v>
      </c>
      <c r="N193" s="17" t="str">
        <f>'ЕФЕКТИВНІСТЬ 1 кв 2018 року'!X87</f>
        <v>ВА</v>
      </c>
    </row>
    <row r="194" spans="2:14" outlineLevel="1" x14ac:dyDescent="0.25">
      <c r="B194" s="2">
        <f>'ЕФЕКТИВНІСТЬ 1 кв 2018 року'!B88</f>
        <v>50</v>
      </c>
      <c r="C194" s="34" t="str">
        <f>'ЕФЕКТИВНІСТЬ 1 кв 2018 року'!C88</f>
        <v>Баглійський районний суд м.Дніпродзержинська</v>
      </c>
      <c r="E194" s="83">
        <f>'ЕФЕКТИВНІСТЬ 1 кв 2018 року'!K88</f>
        <v>5275.6</v>
      </c>
      <c r="F194" s="5">
        <f>'ЕФЕКТИВНІСТЬ 1 кв 2018 року'!E88</f>
        <v>605.16</v>
      </c>
      <c r="G194" s="83">
        <f>'ЕФЕКТИВНІСТЬ 1 кв 2018 року'!N88</f>
        <v>7</v>
      </c>
      <c r="H194" s="65">
        <f>'ЕФЕКТИВНІСТЬ 1 кв 2018 року'!R88</f>
        <v>0.16</v>
      </c>
      <c r="I194" s="65">
        <f>'ЕФЕКТИВНІСТЬ 1 кв 2018 року'!Q88</f>
        <v>-1.1200000000000001</v>
      </c>
      <c r="K194" s="23">
        <f>'ЕФЕКТИВНІСТЬ 1 кв 2018 року'!U88</f>
        <v>0</v>
      </c>
      <c r="L194" s="122">
        <f>'ЕФЕКТИВНІСТЬ 1 кв 2018 року'!V88</f>
        <v>0</v>
      </c>
      <c r="M194" s="23">
        <f>'ЕФЕКТИВНІСТЬ 1 кв 2018 року'!W88</f>
        <v>0</v>
      </c>
      <c r="N194" s="17" t="str">
        <f>'ЕФЕКТИВНІСТЬ 1 кв 2018 року'!X88</f>
        <v>ВА</v>
      </c>
    </row>
    <row r="195" spans="2:14" ht="24" outlineLevel="1" x14ac:dyDescent="0.25">
      <c r="B195" s="2">
        <f>'ЕФЕКТИВНІСТЬ 1 кв 2018 року'!B89</f>
        <v>51</v>
      </c>
      <c r="C195" s="34" t="str">
        <f>'ЕФЕКТИВНІСТЬ 1 кв 2018 року'!C89</f>
        <v>Васильківський районний суд Дніпропетровської області</v>
      </c>
      <c r="E195" s="83">
        <f>'ЕФЕКТИВНІСТЬ 1 кв 2018 року'!K89</f>
        <v>2764.3</v>
      </c>
      <c r="F195" s="5">
        <f>'ЕФЕКТИВНІСТЬ 1 кв 2018 року'!E89</f>
        <v>180.06</v>
      </c>
      <c r="G195" s="83">
        <f>'ЕФЕКТИВНІСТЬ 1 кв 2018 року'!N89</f>
        <v>2</v>
      </c>
      <c r="H195" s="65">
        <f>'ЕФЕКТИВНІСТЬ 1 кв 2018 року'!R89</f>
        <v>-0.41000000000000003</v>
      </c>
      <c r="I195" s="65">
        <f>'ЕФЕКТИВНІСТЬ 1 кв 2018 року'!Q89</f>
        <v>-1.4900000000000002</v>
      </c>
      <c r="K195" s="23">
        <f>'ЕФЕКТИВНІСТЬ 1 кв 2018 року'!U89</f>
        <v>0</v>
      </c>
      <c r="L195" s="122">
        <f>'ЕФЕКТИВНІСТЬ 1 кв 2018 року'!V89</f>
        <v>0</v>
      </c>
      <c r="M195" s="23" t="str">
        <f>'ЕФЕКТИВНІСТЬ 1 кв 2018 року'!W89</f>
        <v>ВВ</v>
      </c>
      <c r="N195" s="17">
        <f>'ЕФЕКТИВНІСТЬ 1 кв 2018 року'!X89</f>
        <v>0</v>
      </c>
    </row>
    <row r="196" spans="2:14" ht="24" outlineLevel="1" x14ac:dyDescent="0.25">
      <c r="B196" s="2">
        <f>'ЕФЕКТИВНІСТЬ 1 кв 2018 року'!B90</f>
        <v>52</v>
      </c>
      <c r="C196" s="34" t="str">
        <f>'ЕФЕКТИВНІСТЬ 1 кв 2018 року'!C90</f>
        <v>Верхньодніпровський районний суд Дніпропетровської області</v>
      </c>
      <c r="E196" s="83">
        <f>'ЕФЕКТИВНІСТЬ 1 кв 2018 року'!K90</f>
        <v>3183.1</v>
      </c>
      <c r="F196" s="5">
        <f>'ЕФЕКТИВНІСТЬ 1 кв 2018 року'!E90</f>
        <v>335.43</v>
      </c>
      <c r="G196" s="83">
        <f>'ЕФЕКТИВНІСТЬ 1 кв 2018 року'!N90</f>
        <v>4</v>
      </c>
      <c r="H196" s="65">
        <f>'ЕФЕКТИВНІСТЬ 1 кв 2018 року'!R90</f>
        <v>6.0000000000000012E-2</v>
      </c>
      <c r="I196" s="65">
        <f>'ЕФЕКТИВНІСТЬ 1 кв 2018 року'!Q90</f>
        <v>-1.21</v>
      </c>
      <c r="K196" s="23">
        <f>'ЕФЕКТИВНІСТЬ 1 кв 2018 року'!U90</f>
        <v>0</v>
      </c>
      <c r="L196" s="122">
        <f>'ЕФЕКТИВНІСТЬ 1 кв 2018 року'!V90</f>
        <v>0</v>
      </c>
      <c r="M196" s="23">
        <f>'ЕФЕКТИВНІСТЬ 1 кв 2018 року'!W90</f>
        <v>0</v>
      </c>
      <c r="N196" s="17" t="str">
        <f>'ЕФЕКТИВНІСТЬ 1 кв 2018 року'!X90</f>
        <v>ВА</v>
      </c>
    </row>
    <row r="197" spans="2:14" ht="24" outlineLevel="1" x14ac:dyDescent="0.25">
      <c r="B197" s="2">
        <f>'ЕФЕКТИВНІСТЬ 1 кв 2018 року'!B91</f>
        <v>53</v>
      </c>
      <c r="C197" s="34" t="str">
        <f>'ЕФЕКТИВНІСТЬ 1 кв 2018 року'!C91</f>
        <v>Вільногірський міський суд Дніпропетровської області</v>
      </c>
      <c r="E197" s="83">
        <f>'ЕФЕКТИВНІСТЬ 1 кв 2018 року'!K91</f>
        <v>2837.4</v>
      </c>
      <c r="F197" s="5">
        <f>'ЕФЕКТИВНІСТЬ 1 кв 2018 року'!E91</f>
        <v>128.84</v>
      </c>
      <c r="G197" s="83">
        <f>'ЕФЕКТИВНІСТЬ 1 кв 2018 року'!N91</f>
        <v>3</v>
      </c>
      <c r="H197" s="65">
        <f>'ЕФЕКТИВНІСТЬ 1 кв 2018 року'!R91</f>
        <v>-1.51</v>
      </c>
      <c r="I197" s="65">
        <f>'ЕФЕКТИВНІСТЬ 1 кв 2018 року'!Q91</f>
        <v>-9.9999999999999992E-2</v>
      </c>
      <c r="K197" s="23">
        <f>'ЕФЕКТИВНІСТЬ 1 кв 2018 року'!U91</f>
        <v>0</v>
      </c>
      <c r="L197" s="122">
        <f>'ЕФЕКТИВНІСТЬ 1 кв 2018 року'!V91</f>
        <v>0</v>
      </c>
      <c r="M197" s="23" t="str">
        <f>'ЕФЕКТИВНІСТЬ 1 кв 2018 року'!W91</f>
        <v>ВВ</v>
      </c>
      <c r="N197" s="17">
        <f>'ЕФЕКТИВНІСТЬ 1 кв 2018 року'!X91</f>
        <v>0</v>
      </c>
    </row>
    <row r="198" spans="2:14" outlineLevel="1" x14ac:dyDescent="0.25">
      <c r="B198" s="2">
        <f>'ЕФЕКТИВНІСТЬ 1 кв 2018 року'!B92</f>
        <v>54</v>
      </c>
      <c r="C198" s="34" t="str">
        <f>'ЕФЕКТИВНІСТЬ 1 кв 2018 року'!C92</f>
        <v>Дзержинський районний суд м.Кривого Рогу</v>
      </c>
      <c r="E198" s="83">
        <f>'ЕФЕКТИВНІСТЬ 1 кв 2018 року'!K92</f>
        <v>5584.3</v>
      </c>
      <c r="F198" s="5">
        <f>'ЕФЕКТИВНІСТЬ 1 кв 2018 року'!E92</f>
        <v>741.13</v>
      </c>
      <c r="G198" s="83">
        <f>'ЕФЕКТИВНІСТЬ 1 кв 2018 року'!N92</f>
        <v>8</v>
      </c>
      <c r="H198" s="65">
        <f>'ЕФЕКТИВНІСТЬ 1 кв 2018 року'!R92</f>
        <v>0.34</v>
      </c>
      <c r="I198" s="65">
        <f>'ЕФЕКТИВНІСТЬ 1 кв 2018 року'!Q92</f>
        <v>-2.02</v>
      </c>
      <c r="K198" s="23">
        <f>'ЕФЕКТИВНІСТЬ 1 кв 2018 року'!U92</f>
        <v>0</v>
      </c>
      <c r="L198" s="122">
        <f>'ЕФЕКТИВНІСТЬ 1 кв 2018 року'!V92</f>
        <v>0</v>
      </c>
      <c r="M198" s="23">
        <f>'ЕФЕКТИВНІСТЬ 1 кв 2018 року'!W92</f>
        <v>0</v>
      </c>
      <c r="N198" s="17" t="str">
        <f>'ЕФЕКТИВНІСТЬ 1 кв 2018 року'!X92</f>
        <v>ВА</v>
      </c>
    </row>
    <row r="199" spans="2:14" outlineLevel="1" x14ac:dyDescent="0.25">
      <c r="B199" s="2">
        <f>'ЕФЕКТИВНІСТЬ 1 кв 2018 року'!B93</f>
        <v>55</v>
      </c>
      <c r="C199" s="34" t="str">
        <f>'ЕФЕКТИВНІСТЬ 1 кв 2018 року'!C93</f>
        <v>Дніпровський районний суд м.Дніпродзержинська</v>
      </c>
      <c r="E199" s="83">
        <f>'ЕФЕКТИВНІСТЬ 1 кв 2018 року'!K93</f>
        <v>5493.8</v>
      </c>
      <c r="F199" s="5">
        <f>'ЕФЕКТИВНІСТЬ 1 кв 2018 року'!E93</f>
        <v>449.33</v>
      </c>
      <c r="G199" s="83">
        <f>'ЕФЕКТИВНІСТЬ 1 кв 2018 року'!N93</f>
        <v>8</v>
      </c>
      <c r="H199" s="65">
        <f>'ЕФЕКТИВНІСТЬ 1 кв 2018 року'!R93</f>
        <v>-0.49</v>
      </c>
      <c r="I199" s="65">
        <f>'ЕФЕКТИВНІСТЬ 1 кв 2018 року'!Q93</f>
        <v>-0.97000000000000008</v>
      </c>
      <c r="K199" s="23">
        <f>'ЕФЕКТИВНІСТЬ 1 кв 2018 року'!U93</f>
        <v>0</v>
      </c>
      <c r="L199" s="122">
        <f>'ЕФЕКТИВНІСТЬ 1 кв 2018 року'!V93</f>
        <v>0</v>
      </c>
      <c r="M199" s="23" t="str">
        <f>'ЕФЕКТИВНІСТЬ 1 кв 2018 року'!W93</f>
        <v>ВВ</v>
      </c>
      <c r="N199" s="17">
        <f>'ЕФЕКТИВНІСТЬ 1 кв 2018 року'!X93</f>
        <v>0</v>
      </c>
    </row>
    <row r="200" spans="2:14" ht="24" outlineLevel="1" x14ac:dyDescent="0.25">
      <c r="B200" s="2">
        <f>'ЕФЕКТИВНІСТЬ 1 кв 2018 року'!B94</f>
        <v>56</v>
      </c>
      <c r="C200" s="34" t="str">
        <f>'ЕФЕКТИВНІСТЬ 1 кв 2018 року'!C94</f>
        <v>Дніпропетровський районний суд Дніпропетровської області</v>
      </c>
      <c r="E200" s="83">
        <f>'ЕФЕКТИВНІСТЬ 1 кв 2018 року'!K94</f>
        <v>5286.4</v>
      </c>
      <c r="F200" s="5">
        <f>'ЕФЕКТИВНІСТЬ 1 кв 2018 року'!E94</f>
        <v>569.29999999999995</v>
      </c>
      <c r="G200" s="83">
        <f>'ЕФЕКТИВНІСТЬ 1 кв 2018 року'!N94</f>
        <v>7.7</v>
      </c>
      <c r="H200" s="65">
        <f>'ЕФЕКТИВНІСТЬ 1 кв 2018 року'!R94</f>
        <v>-0.03</v>
      </c>
      <c r="I200" s="65">
        <f>'ЕФЕКТИВНІСТЬ 1 кв 2018 року'!Q94</f>
        <v>-1.76</v>
      </c>
      <c r="K200" s="23">
        <f>'ЕФЕКТИВНІСТЬ 1 кв 2018 року'!U94</f>
        <v>0</v>
      </c>
      <c r="L200" s="122">
        <f>'ЕФЕКТИВНІСТЬ 1 кв 2018 року'!V94</f>
        <v>0</v>
      </c>
      <c r="M200" s="23" t="str">
        <f>'ЕФЕКТИВНІСТЬ 1 кв 2018 року'!W94</f>
        <v>ВВ</v>
      </c>
      <c r="N200" s="17">
        <f>'ЕФЕКТИВНІСТЬ 1 кв 2018 року'!X94</f>
        <v>0</v>
      </c>
    </row>
    <row r="201" spans="2:14" outlineLevel="1" x14ac:dyDescent="0.25">
      <c r="B201" s="2">
        <f>'ЕФЕКТИВНІСТЬ 1 кв 2018 року'!B95</f>
        <v>57</v>
      </c>
      <c r="C201" s="34" t="str">
        <f>'ЕФЕКТИВНІСТЬ 1 кв 2018 року'!C95</f>
        <v>Довгинцівський районний суд м.Кривого Рогу</v>
      </c>
      <c r="E201" s="83">
        <f>'ЕФЕКТИВНІСТЬ 1 кв 2018 року'!K95</f>
        <v>4425.8999999999996</v>
      </c>
      <c r="F201" s="5">
        <f>'ЕФЕКТИВНІСТЬ 1 кв 2018 року'!E95</f>
        <v>695.64</v>
      </c>
      <c r="G201" s="83">
        <f>'ЕФЕКТИВНІСТЬ 1 кв 2018 року'!N95</f>
        <v>5</v>
      </c>
      <c r="H201" s="65">
        <f>'ЕФЕКТИВНІСТЬ 1 кв 2018 року'!R95</f>
        <v>0.94</v>
      </c>
      <c r="I201" s="65">
        <f>'ЕФЕКТИВНІСТЬ 1 кв 2018 року'!Q95</f>
        <v>-1.2400000000000002</v>
      </c>
      <c r="K201" s="23">
        <f>'ЕФЕКТИВНІСТЬ 1 кв 2018 року'!U95</f>
        <v>0</v>
      </c>
      <c r="L201" s="122">
        <f>'ЕФЕКТИВНІСТЬ 1 кв 2018 року'!V95</f>
        <v>0</v>
      </c>
      <c r="M201" s="23">
        <f>'ЕФЕКТИВНІСТЬ 1 кв 2018 року'!W95</f>
        <v>0</v>
      </c>
      <c r="N201" s="17" t="str">
        <f>'ЕФЕКТИВНІСТЬ 1 кв 2018 року'!X95</f>
        <v>ВА</v>
      </c>
    </row>
    <row r="202" spans="2:14" outlineLevel="1" x14ac:dyDescent="0.25">
      <c r="B202" s="2">
        <f>'ЕФЕКТИВНІСТЬ 1 кв 2018 року'!B96</f>
        <v>58</v>
      </c>
      <c r="C202" s="34" t="str">
        <f>'ЕФЕКТИВНІСТЬ 1 кв 2018 року'!C96</f>
        <v>Жовтневий районний суд м.Дніпропетровська</v>
      </c>
      <c r="E202" s="83">
        <f>'ЕФЕКТИВНІСТЬ 1 кв 2018 року'!K96</f>
        <v>8190.8</v>
      </c>
      <c r="F202" s="5">
        <f>'ЕФЕКТИВНІСТЬ 1 кв 2018 року'!E96</f>
        <v>1408.54</v>
      </c>
      <c r="G202" s="83">
        <f>'ЕФЕКТИВНІСТЬ 1 кв 2018 року'!N96</f>
        <v>15</v>
      </c>
      <c r="H202" s="65">
        <f>'ЕФЕКТИВНІСТЬ 1 кв 2018 року'!R96</f>
        <v>0.51</v>
      </c>
      <c r="I202" s="65">
        <f>'ЕФЕКТИВНІСТЬ 1 кв 2018 року'!Q96</f>
        <v>-0.82000000000000006</v>
      </c>
      <c r="K202" s="23">
        <f>'ЕФЕКТИВНІСТЬ 1 кв 2018 року'!U96</f>
        <v>0</v>
      </c>
      <c r="L202" s="122">
        <f>'ЕФЕКТИВНІСТЬ 1 кв 2018 року'!V96</f>
        <v>0</v>
      </c>
      <c r="M202" s="23">
        <f>'ЕФЕКТИВНІСТЬ 1 кв 2018 року'!W96</f>
        <v>0</v>
      </c>
      <c r="N202" s="17" t="str">
        <f>'ЕФЕКТИВНІСТЬ 1 кв 2018 року'!X96</f>
        <v>ВА</v>
      </c>
    </row>
    <row r="203" spans="2:14" outlineLevel="1" x14ac:dyDescent="0.25">
      <c r="B203" s="2">
        <f>'ЕФЕКТИВНІСТЬ 1 кв 2018 року'!B97</f>
        <v>59</v>
      </c>
      <c r="C203" s="34" t="str">
        <f>'ЕФЕКТИВНІСТЬ 1 кв 2018 року'!C97</f>
        <v>Жовтневий районний суд м.Кривого Рогу</v>
      </c>
      <c r="E203" s="83">
        <f>'ЕФЕКТИВНІСТЬ 1 кв 2018 року'!K97</f>
        <v>7150.6</v>
      </c>
      <c r="F203" s="5">
        <f>'ЕФЕКТИВНІСТЬ 1 кв 2018 року'!E97</f>
        <v>1007.04</v>
      </c>
      <c r="G203" s="83">
        <f>'ЕФЕКТИВНІСТЬ 1 кв 2018 року'!N97</f>
        <v>10</v>
      </c>
      <c r="H203" s="65">
        <f>'ЕФЕКТИВНІСТЬ 1 кв 2018 року'!R97</f>
        <v>0.45999999999999996</v>
      </c>
      <c r="I203" s="65">
        <f>'ЕФЕКТИВНІСТЬ 1 кв 2018 року'!Q97</f>
        <v>-1.1499999999999999</v>
      </c>
      <c r="K203" s="23">
        <f>'ЕФЕКТИВНІСТЬ 1 кв 2018 року'!U97</f>
        <v>0</v>
      </c>
      <c r="L203" s="122">
        <f>'ЕФЕКТИВНІСТЬ 1 кв 2018 року'!V97</f>
        <v>0</v>
      </c>
      <c r="M203" s="23">
        <f>'ЕФЕКТИВНІСТЬ 1 кв 2018 року'!W97</f>
        <v>0</v>
      </c>
      <c r="N203" s="17" t="str">
        <f>'ЕФЕКТИВНІСТЬ 1 кв 2018 року'!X97</f>
        <v>ВА</v>
      </c>
    </row>
    <row r="204" spans="2:14" ht="24" outlineLevel="1" x14ac:dyDescent="0.25">
      <c r="B204" s="2">
        <f>'ЕФЕКТИВНІСТЬ 1 кв 2018 року'!B98</f>
        <v>60</v>
      </c>
      <c r="C204" s="34" t="str">
        <f>'ЕФЕКТИВНІСТЬ 1 кв 2018 року'!C98</f>
        <v>Жовтоводський міський суд Дніпропетровської області</v>
      </c>
      <c r="E204" s="83">
        <f>'ЕФЕКТИВНІСТЬ 1 кв 2018 року'!K98</f>
        <v>4267.1000000000004</v>
      </c>
      <c r="F204" s="5">
        <f>'ЕФЕКТИВНІСТЬ 1 кв 2018 року'!E98</f>
        <v>326.02</v>
      </c>
      <c r="G204" s="83">
        <f>'ЕФЕКТИВНІСТЬ 1 кв 2018 року'!N98</f>
        <v>5</v>
      </c>
      <c r="H204" s="65">
        <f>'ЕФЕКТИВНІСТЬ 1 кв 2018 року'!R98</f>
        <v>-0.47</v>
      </c>
      <c r="I204" s="65">
        <f>'ЕФЕКТИВНІСТЬ 1 кв 2018 року'!Q98</f>
        <v>-0.43000000000000005</v>
      </c>
      <c r="K204" s="23">
        <f>'ЕФЕКТИВНІСТЬ 1 кв 2018 року'!U98</f>
        <v>0</v>
      </c>
      <c r="L204" s="122">
        <f>'ЕФЕКТИВНІСТЬ 1 кв 2018 року'!V98</f>
        <v>0</v>
      </c>
      <c r="M204" s="23" t="str">
        <f>'ЕФЕКТИВНІСТЬ 1 кв 2018 року'!W98</f>
        <v>ВВ</v>
      </c>
      <c r="N204" s="17">
        <f>'ЕФЕКТИВНІСТЬ 1 кв 2018 року'!X98</f>
        <v>0</v>
      </c>
    </row>
    <row r="205" spans="2:14" outlineLevel="1" x14ac:dyDescent="0.25">
      <c r="B205" s="2">
        <f>'ЕФЕКТИВНІСТЬ 1 кв 2018 року'!B99</f>
        <v>61</v>
      </c>
      <c r="C205" s="34" t="str">
        <f>'ЕФЕКТИВНІСТЬ 1 кв 2018 року'!C99</f>
        <v>Заводський районний суд м.Дніпродзержинська </v>
      </c>
      <c r="E205" s="83">
        <f>'ЕФЕКТИВНІСТЬ 1 кв 2018 року'!K99</f>
        <v>6443.8</v>
      </c>
      <c r="F205" s="5">
        <f>'ЕФЕКТИВНІСТЬ 1 кв 2018 року'!E99</f>
        <v>680.23</v>
      </c>
      <c r="G205" s="83">
        <f>'ЕФЕКТИВНІСТЬ 1 кв 2018 року'!N99</f>
        <v>8</v>
      </c>
      <c r="H205" s="65">
        <f>'ЕФЕКТИВНІСТЬ 1 кв 2018 року'!R99</f>
        <v>7.0000000000000007E-2</v>
      </c>
      <c r="I205" s="65">
        <f>'ЕФЕКТИВНІСТЬ 1 кв 2018 року'!Q99</f>
        <v>-1.5699999999999998</v>
      </c>
      <c r="K205" s="23">
        <f>'ЕФЕКТИВНІСТЬ 1 кв 2018 року'!U99</f>
        <v>0</v>
      </c>
      <c r="L205" s="122">
        <f>'ЕФЕКТИВНІСТЬ 1 кв 2018 року'!V99</f>
        <v>0</v>
      </c>
      <c r="M205" s="23">
        <f>'ЕФЕКТИВНІСТЬ 1 кв 2018 року'!W99</f>
        <v>0</v>
      </c>
      <c r="N205" s="17" t="str">
        <f>'ЕФЕКТИВНІСТЬ 1 кв 2018 року'!X99</f>
        <v>ВА</v>
      </c>
    </row>
    <row r="206" spans="2:14" outlineLevel="1" x14ac:dyDescent="0.25">
      <c r="B206" s="2">
        <f>'ЕФЕКТИВНІСТЬ 1 кв 2018 року'!B100</f>
        <v>62</v>
      </c>
      <c r="C206" s="34" t="str">
        <f>'ЕФЕКТИВНІСТЬ 1 кв 2018 року'!C100</f>
        <v>Інгулецький районний суд м.Кривого Рогу</v>
      </c>
      <c r="E206" s="83">
        <f>'ЕФЕКТИВНІСТЬ 1 кв 2018 року'!K100</f>
        <v>4477.8</v>
      </c>
      <c r="F206" s="5">
        <f>'ЕФЕКТИВНІСТЬ 1 кв 2018 року'!E100</f>
        <v>423.37</v>
      </c>
      <c r="G206" s="83">
        <f>'ЕФЕКТИВНІСТЬ 1 кв 2018 року'!N100</f>
        <v>6</v>
      </c>
      <c r="H206" s="65">
        <f>'ЕФЕКТИВНІСТЬ 1 кв 2018 року'!R100</f>
        <v>-0.16999999999999998</v>
      </c>
      <c r="I206" s="65">
        <f>'ЕФЕКТИВНІСТЬ 1 кв 2018 року'!Q100</f>
        <v>-0.38</v>
      </c>
      <c r="K206" s="23">
        <f>'ЕФЕКТИВНІСТЬ 1 кв 2018 року'!U100</f>
        <v>0</v>
      </c>
      <c r="L206" s="122">
        <f>'ЕФЕКТИВНІСТЬ 1 кв 2018 року'!V100</f>
        <v>0</v>
      </c>
      <c r="M206" s="23" t="str">
        <f>'ЕФЕКТИВНІСТЬ 1 кв 2018 року'!W100</f>
        <v>ВВ</v>
      </c>
      <c r="N206" s="17">
        <f>'ЕФЕКТИВНІСТЬ 1 кв 2018 року'!X100</f>
        <v>0</v>
      </c>
    </row>
    <row r="207" spans="2:14" outlineLevel="1" x14ac:dyDescent="0.25">
      <c r="B207" s="2">
        <f>'ЕФЕКТИВНІСТЬ 1 кв 2018 року'!B101</f>
        <v>63</v>
      </c>
      <c r="C207" s="34" t="str">
        <f>'ЕФЕКТИВНІСТЬ 1 кв 2018 року'!C101</f>
        <v>Індустріальний районний суд м.Дніпропетровська</v>
      </c>
      <c r="E207" s="83">
        <f>'ЕФЕКТИВНІСТЬ 1 кв 2018 року'!K101</f>
        <v>7065.3</v>
      </c>
      <c r="F207" s="5">
        <f>'ЕФЕКТИВНІСТЬ 1 кв 2018 року'!E101</f>
        <v>971.66</v>
      </c>
      <c r="G207" s="83">
        <f>'ЕФЕКТИВНІСТЬ 1 кв 2018 року'!N101</f>
        <v>13</v>
      </c>
      <c r="H207" s="65">
        <f>'ЕФЕКТИВНІСТЬ 1 кв 2018 року'!R101</f>
        <v>0.16000000000000003</v>
      </c>
      <c r="I207" s="65">
        <f>'ЕФЕКТИВНІСТЬ 1 кв 2018 року'!Q101</f>
        <v>-0.63</v>
      </c>
      <c r="K207" s="23">
        <f>'ЕФЕКТИВНІСТЬ 1 кв 2018 року'!U101</f>
        <v>0</v>
      </c>
      <c r="L207" s="122">
        <f>'ЕФЕКТИВНІСТЬ 1 кв 2018 року'!V101</f>
        <v>0</v>
      </c>
      <c r="M207" s="23">
        <f>'ЕФЕКТИВНІСТЬ 1 кв 2018 року'!W101</f>
        <v>0</v>
      </c>
      <c r="N207" s="17" t="str">
        <f>'ЕФЕКТИВНІСТЬ 1 кв 2018 року'!X101</f>
        <v>ВА</v>
      </c>
    </row>
    <row r="208" spans="2:14" outlineLevel="1" x14ac:dyDescent="0.25">
      <c r="B208" s="2">
        <f>'ЕФЕКТИВНІСТЬ 1 кв 2018 року'!B102</f>
        <v>64</v>
      </c>
      <c r="C208" s="34" t="str">
        <f>'ЕФЕКТИВНІСТЬ 1 кв 2018 року'!C102</f>
        <v>Кіровський районний суд м.Дніпропетровська</v>
      </c>
      <c r="E208" s="83">
        <f>'ЕФЕКТИВНІСТЬ 1 кв 2018 року'!K102</f>
        <v>5726.5</v>
      </c>
      <c r="F208" s="5">
        <f>'ЕФЕКТИВНІСТЬ 1 кв 2018 року'!E102</f>
        <v>476.57</v>
      </c>
      <c r="G208" s="83">
        <f>'ЕФЕКТИВНІСТЬ 1 кв 2018 року'!N102</f>
        <v>6</v>
      </c>
      <c r="H208" s="65">
        <f>'ЕФЕКТИВНІСТЬ 1 кв 2018 року'!R102</f>
        <v>-0.22000000000000003</v>
      </c>
      <c r="I208" s="65">
        <f>'ЕФЕКТИВНІСТЬ 1 кв 2018 року'!Q102</f>
        <v>-1.4700000000000002</v>
      </c>
      <c r="K208" s="23">
        <f>'ЕФЕКТИВНІСТЬ 1 кв 2018 року'!U102</f>
        <v>0</v>
      </c>
      <c r="L208" s="122">
        <f>'ЕФЕКТИВНІСТЬ 1 кв 2018 року'!V102</f>
        <v>0</v>
      </c>
      <c r="M208" s="23" t="str">
        <f>'ЕФЕКТИВНІСТЬ 1 кв 2018 року'!W102</f>
        <v>ВВ</v>
      </c>
      <c r="N208" s="17">
        <f>'ЕФЕКТИВНІСТЬ 1 кв 2018 року'!X102</f>
        <v>0</v>
      </c>
    </row>
    <row r="209" spans="2:14" ht="24" outlineLevel="1" x14ac:dyDescent="0.25">
      <c r="B209" s="2">
        <f>'ЕФЕКТИВНІСТЬ 1 кв 2018 року'!B103</f>
        <v>65</v>
      </c>
      <c r="C209" s="34" t="str">
        <f>'ЕФЕКТИВНІСТЬ 1 кв 2018 року'!C103</f>
        <v>Красногвардійський районний суд м.Дніпропетровська</v>
      </c>
      <c r="E209" s="83">
        <f>'ЕФЕКТИВНІСТЬ 1 кв 2018 року'!K103</f>
        <v>7207.2</v>
      </c>
      <c r="F209" s="5">
        <f>'ЕФЕКТИВНІСТЬ 1 кв 2018 року'!E103</f>
        <v>959.33</v>
      </c>
      <c r="G209" s="83">
        <f>'ЕФЕКТИВНІСТЬ 1 кв 2018 року'!N103</f>
        <v>13</v>
      </c>
      <c r="H209" s="65">
        <f>'ЕФЕКТИВНІСТЬ 1 кв 2018 року'!R103</f>
        <v>0.13</v>
      </c>
      <c r="I209" s="65">
        <f>'ЕФЕКТИВНІСТЬ 1 кв 2018 року'!Q103</f>
        <v>-0.44</v>
      </c>
      <c r="K209" s="23">
        <f>'ЕФЕКТИВНІСТЬ 1 кв 2018 року'!U103</f>
        <v>0</v>
      </c>
      <c r="L209" s="122">
        <f>'ЕФЕКТИВНІСТЬ 1 кв 2018 року'!V103</f>
        <v>0</v>
      </c>
      <c r="M209" s="23">
        <f>'ЕФЕКТИВНІСТЬ 1 кв 2018 року'!W103</f>
        <v>0</v>
      </c>
      <c r="N209" s="17" t="str">
        <f>'ЕФЕКТИВНІСТЬ 1 кв 2018 року'!X103</f>
        <v>ВА</v>
      </c>
    </row>
    <row r="210" spans="2:14" ht="24" outlineLevel="1" x14ac:dyDescent="0.25">
      <c r="B210" s="2">
        <f>'ЕФЕКТИВНІСТЬ 1 кв 2018 року'!B104</f>
        <v>66</v>
      </c>
      <c r="C210" s="34" t="str">
        <f>'ЕФЕКТИВНІСТЬ 1 кв 2018 року'!C104</f>
        <v>Криворізький районний суд Дніпропетровської області</v>
      </c>
      <c r="E210" s="83">
        <f>'ЕФЕКТИВНІСТЬ 1 кв 2018 року'!K104</f>
        <v>2731.7</v>
      </c>
      <c r="F210" s="5">
        <f>'ЕФЕКТИВНІСТЬ 1 кв 2018 року'!E104</f>
        <v>287.5</v>
      </c>
      <c r="G210" s="83">
        <f>'ЕФЕКТИВНІСТЬ 1 кв 2018 року'!N104</f>
        <v>3</v>
      </c>
      <c r="H210" s="65">
        <f>'ЕФЕКТИВНІСТЬ 1 кв 2018 року'!R104</f>
        <v>0.19</v>
      </c>
      <c r="I210" s="65">
        <f>'ЕФЕКТИВНІСТЬ 1 кв 2018 року'!Q104</f>
        <v>-1.31</v>
      </c>
      <c r="K210" s="23">
        <f>'ЕФЕКТИВНІСТЬ 1 кв 2018 року'!U104</f>
        <v>0</v>
      </c>
      <c r="L210" s="122">
        <f>'ЕФЕКТИВНІСТЬ 1 кв 2018 року'!V104</f>
        <v>0</v>
      </c>
      <c r="M210" s="23">
        <f>'ЕФЕКТИВНІСТЬ 1 кв 2018 року'!W104</f>
        <v>0</v>
      </c>
      <c r="N210" s="17" t="str">
        <f>'ЕФЕКТИВНІСТЬ 1 кв 2018 року'!X104</f>
        <v>ВА</v>
      </c>
    </row>
    <row r="211" spans="2:14" ht="24" outlineLevel="1" x14ac:dyDescent="0.25">
      <c r="B211" s="2">
        <f>'ЕФЕКТИВНІСТЬ 1 кв 2018 року'!B105</f>
        <v>67</v>
      </c>
      <c r="C211" s="34" t="str">
        <f>'ЕФЕКТИВНІСТЬ 1 кв 2018 року'!C105</f>
        <v>Криничанський районний суд Дніпропетровської області</v>
      </c>
      <c r="E211" s="83">
        <f>'ЕФЕКТИВНІСТЬ 1 кв 2018 року'!K105</f>
        <v>2628.3</v>
      </c>
      <c r="F211" s="5">
        <f>'ЕФЕКТИВНІСТЬ 1 кв 2018 року'!E105</f>
        <v>341.58</v>
      </c>
      <c r="G211" s="83">
        <f>'ЕФЕКТИВНІСТЬ 1 кв 2018 року'!N105</f>
        <v>3</v>
      </c>
      <c r="H211" s="65">
        <f>'ЕФЕКТИВНІСТЬ 1 кв 2018 року'!R105</f>
        <v>0.56000000000000005</v>
      </c>
      <c r="I211" s="65">
        <f>'ЕФЕКТИВНІСТЬ 1 кв 2018 року'!Q105</f>
        <v>-0.41</v>
      </c>
      <c r="K211" s="23">
        <f>'ЕФЕКТИВНІСТЬ 1 кв 2018 року'!U105</f>
        <v>0</v>
      </c>
      <c r="L211" s="122">
        <f>'ЕФЕКТИВНІСТЬ 1 кв 2018 року'!V105</f>
        <v>0</v>
      </c>
      <c r="M211" s="23">
        <f>'ЕФЕКТИВНІСТЬ 1 кв 2018 року'!W105</f>
        <v>0</v>
      </c>
      <c r="N211" s="17" t="str">
        <f>'ЕФЕКТИВНІСТЬ 1 кв 2018 року'!X105</f>
        <v>ВА</v>
      </c>
    </row>
    <row r="212" spans="2:14" outlineLevel="1" x14ac:dyDescent="0.25">
      <c r="B212" s="2">
        <f>'ЕФЕКТИВНІСТЬ 1 кв 2018 року'!B106</f>
        <v>68</v>
      </c>
      <c r="C212" s="34" t="str">
        <f>'ЕФЕКТИВНІСТЬ 1 кв 2018 року'!C106</f>
        <v>Ленінський районний суд м.Дніпропетровська</v>
      </c>
      <c r="E212" s="83">
        <f>'ЕФЕКТИВНІСТЬ 1 кв 2018 року'!K106</f>
        <v>7650.1</v>
      </c>
      <c r="F212" s="5">
        <f>'ЕФЕКТИВНІСТЬ 1 кв 2018 року'!E106</f>
        <v>890.82</v>
      </c>
      <c r="G212" s="83">
        <f>'ЕФЕКТИВНІСТЬ 1 кв 2018 року'!N106</f>
        <v>10</v>
      </c>
      <c r="H212" s="65">
        <f>'ЕФЕКТИВНІСТЬ 1 кв 2018 року'!R106</f>
        <v>0.2</v>
      </c>
      <c r="I212" s="65">
        <f>'ЕФЕКТИВНІСТЬ 1 кв 2018 року'!Q106</f>
        <v>-1.8599999999999999</v>
      </c>
      <c r="K212" s="23">
        <f>'ЕФЕКТИВНІСТЬ 1 кв 2018 року'!U106</f>
        <v>0</v>
      </c>
      <c r="L212" s="122">
        <f>'ЕФЕКТИВНІСТЬ 1 кв 2018 року'!V106</f>
        <v>0</v>
      </c>
      <c r="M212" s="23">
        <f>'ЕФЕКТИВНІСТЬ 1 кв 2018 року'!W106</f>
        <v>0</v>
      </c>
      <c r="N212" s="17" t="str">
        <f>'ЕФЕКТИВНІСТЬ 1 кв 2018 року'!X106</f>
        <v>ВА</v>
      </c>
    </row>
    <row r="213" spans="2:14" ht="20.25" customHeight="1" outlineLevel="1" x14ac:dyDescent="0.25">
      <c r="B213" s="162">
        <f>'ЕФЕКТИВНІСТЬ 1 кв 2018 року'!B107</f>
        <v>69</v>
      </c>
      <c r="C213" s="163" t="str">
        <f>'ЕФЕКТИВНІСТЬ 1 кв 2018 року'!C107</f>
        <v>Магдалинівський районний суд Дніпропетровської області</v>
      </c>
      <c r="E213" s="83">
        <f>'ЕФЕКТИВНІСТЬ 1 кв 2018 року'!K107</f>
        <v>2311.4</v>
      </c>
      <c r="F213" s="83">
        <f>'ЕФЕКТИВНІСТЬ 1 кв 2018 року'!E107</f>
        <v>332.41</v>
      </c>
      <c r="G213" s="83">
        <f>'ЕФЕКТИВНІСТЬ 1 кв 2018 року'!N107</f>
        <v>3</v>
      </c>
      <c r="H213" s="65">
        <f>'ЕФЕКТИВНІСТЬ 1 кв 2018 року'!R107</f>
        <v>0.57999999999999996</v>
      </c>
      <c r="I213" s="65">
        <v>0.01</v>
      </c>
      <c r="J213" s="139"/>
      <c r="K213" s="110">
        <f>'ЕФЕКТИВНІСТЬ 1 кв 2018 року'!U107</f>
        <v>0</v>
      </c>
      <c r="L213" s="119">
        <f>'ЕФЕКТИВНІСТЬ 1 кв 2018 року'!V107</f>
        <v>0</v>
      </c>
      <c r="M213" s="110">
        <f>'ЕФЕКТИВНІСТЬ 1 кв 2018 року'!W107</f>
        <v>0</v>
      </c>
      <c r="N213" s="119" t="str">
        <f>'ЕФЕКТИВНІСТЬ 1 кв 2018 року'!X107</f>
        <v>ВА</v>
      </c>
    </row>
    <row r="214" spans="2:14" ht="24" outlineLevel="1" x14ac:dyDescent="0.25">
      <c r="B214" s="2">
        <f>'ЕФЕКТИВНІСТЬ 1 кв 2018 року'!B108</f>
        <v>70</v>
      </c>
      <c r="C214" s="34" t="str">
        <f>'ЕФЕКТИВНІСТЬ 1 кв 2018 року'!C108</f>
        <v>Марганецький міський суд Дніпропетровської області</v>
      </c>
      <c r="E214" s="83">
        <f>'ЕФЕКТИВНІСТЬ 1 кв 2018 року'!K108</f>
        <v>3912</v>
      </c>
      <c r="F214" s="5">
        <f>'ЕФЕКТИВНІСТЬ 1 кв 2018 року'!E108</f>
        <v>345.04</v>
      </c>
      <c r="G214" s="83">
        <f>'ЕФЕКТИВНІСТЬ 1 кв 2018 року'!N108</f>
        <v>5</v>
      </c>
      <c r="H214" s="65">
        <f>'ЕФЕКТИВНІСТЬ 1 кв 2018 року'!R108</f>
        <v>-0.27</v>
      </c>
      <c r="I214" s="65">
        <f>'ЕФЕКТИВНІСТЬ 1 кв 2018 року'!Q108</f>
        <v>-0.31</v>
      </c>
      <c r="K214" s="23">
        <f>'ЕФЕКТИВНІСТЬ 1 кв 2018 року'!U108</f>
        <v>0</v>
      </c>
      <c r="L214" s="122">
        <f>'ЕФЕКТИВНІСТЬ 1 кв 2018 року'!V108</f>
        <v>0</v>
      </c>
      <c r="M214" s="23" t="str">
        <f>'ЕФЕКТИВНІСТЬ 1 кв 2018 року'!W108</f>
        <v>ВВ</v>
      </c>
      <c r="N214" s="17">
        <f>'ЕФЕКТИВНІСТЬ 1 кв 2018 року'!X108</f>
        <v>0</v>
      </c>
    </row>
    <row r="215" spans="2:14" ht="24" outlineLevel="1" x14ac:dyDescent="0.25">
      <c r="B215" s="2">
        <f>'ЕФЕКТИВНІСТЬ 1 кв 2018 року'!B109</f>
        <v>71</v>
      </c>
      <c r="C215" s="34" t="str">
        <f>'ЕФЕКТИВНІСТЬ 1 кв 2018 року'!C109</f>
        <v>Межівський районний суд Дніпропетровської області</v>
      </c>
      <c r="E215" s="83">
        <f>'ЕФЕКТИВНІСТЬ 1 кв 2018 року'!K109</f>
        <v>2855.4</v>
      </c>
      <c r="F215" s="5">
        <f>'ЕФЕКТИВНІСТЬ 1 кв 2018 року'!E109</f>
        <v>142.9</v>
      </c>
      <c r="G215" s="83">
        <f>'ЕФЕКТИВНІСТЬ 1 кв 2018 року'!N109</f>
        <v>3</v>
      </c>
      <c r="H215" s="65">
        <f>'ЕФЕКТИВНІСТЬ 1 кв 2018 року'!R109</f>
        <v>-1.28</v>
      </c>
      <c r="I215" s="65">
        <f>'ЕФЕКТИВНІСТЬ 1 кв 2018 року'!Q109</f>
        <v>0.39999999999999991</v>
      </c>
      <c r="K215" s="23" t="str">
        <f>'ЕФЕКТИВНІСТЬ 1 кв 2018 року'!U109</f>
        <v>АВ</v>
      </c>
      <c r="L215" s="122">
        <f>'ЕФЕКТИВНІСТЬ 1 кв 2018 року'!V109</f>
        <v>0</v>
      </c>
      <c r="M215" s="23">
        <f>'ЕФЕКТИВНІСТЬ 1 кв 2018 року'!W109</f>
        <v>0</v>
      </c>
      <c r="N215" s="17">
        <f>'ЕФЕКТИВНІСТЬ 1 кв 2018 року'!X109</f>
        <v>0</v>
      </c>
    </row>
    <row r="216" spans="2:14" ht="24" outlineLevel="1" x14ac:dyDescent="0.25">
      <c r="B216" s="2">
        <f>'ЕФЕКТИВНІСТЬ 1 кв 2018 року'!B110</f>
        <v>72</v>
      </c>
      <c r="C216" s="34" t="str">
        <f>'ЕФЕКТИВНІСТЬ 1 кв 2018 року'!C110</f>
        <v>Нікопольський міськрайонний суд Дніпропетровської області</v>
      </c>
      <c r="E216" s="83">
        <f>'ЕФЕКТИВНІСТЬ 1 кв 2018 року'!K110</f>
        <v>8413.4</v>
      </c>
      <c r="F216" s="5">
        <f>'ЕФЕКТИВНІСТЬ 1 кв 2018 року'!E110</f>
        <v>1055.17</v>
      </c>
      <c r="G216" s="83">
        <f>'ЕФЕКТИВНІСТЬ 1 кв 2018 року'!N110</f>
        <v>8</v>
      </c>
      <c r="H216" s="65">
        <f>'ЕФЕКТИВНІСТЬ 1 кв 2018 року'!R110</f>
        <v>0.72</v>
      </c>
      <c r="I216" s="65">
        <f>'ЕФЕКТИВНІСТЬ 1 кв 2018 року'!Q110</f>
        <v>-0.31</v>
      </c>
      <c r="K216" s="23">
        <f>'ЕФЕКТИВНІСТЬ 1 кв 2018 року'!U110</f>
        <v>0</v>
      </c>
      <c r="L216" s="122">
        <f>'ЕФЕКТИВНІСТЬ 1 кв 2018 року'!V110</f>
        <v>0</v>
      </c>
      <c r="M216" s="23">
        <f>'ЕФЕКТИВНІСТЬ 1 кв 2018 року'!W110</f>
        <v>0</v>
      </c>
      <c r="N216" s="17" t="str">
        <f>'ЕФЕКТИВНІСТЬ 1 кв 2018 року'!X110</f>
        <v>ВА</v>
      </c>
    </row>
    <row r="217" spans="2:14" ht="24" outlineLevel="1" x14ac:dyDescent="0.25">
      <c r="B217" s="2">
        <f>'ЕФЕКТИВНІСТЬ 1 кв 2018 року'!B111</f>
        <v>73</v>
      </c>
      <c r="C217" s="34" t="str">
        <f>'ЕФЕКТИВНІСТЬ 1 кв 2018 року'!C111</f>
        <v>Новомосковський міськрайонний суд Дніпропетровської області</v>
      </c>
      <c r="E217" s="83">
        <f>'ЕФЕКТИВНІСТЬ 1 кв 2018 року'!K111</f>
        <v>7551.1</v>
      </c>
      <c r="F217" s="5">
        <f>'ЕФЕКТИВНІСТЬ 1 кв 2018 року'!E111</f>
        <v>942.92</v>
      </c>
      <c r="G217" s="83">
        <f>'ЕФЕКТИВНІСТЬ 1 кв 2018 року'!N111</f>
        <v>11</v>
      </c>
      <c r="H217" s="65">
        <f>'ЕФЕКТИВНІСТЬ 1 кв 2018 року'!R111</f>
        <v>0.22000000000000003</v>
      </c>
      <c r="I217" s="65">
        <f>'ЕФЕКТИВНІСТЬ 1 кв 2018 року'!Q111</f>
        <v>-1.89</v>
      </c>
      <c r="K217" s="23">
        <f>'ЕФЕКТИВНІСТЬ 1 кв 2018 року'!U111</f>
        <v>0</v>
      </c>
      <c r="L217" s="122">
        <f>'ЕФЕКТИВНІСТЬ 1 кв 2018 року'!V111</f>
        <v>0</v>
      </c>
      <c r="M217" s="23">
        <f>'ЕФЕКТИВНІСТЬ 1 кв 2018 року'!W111</f>
        <v>0</v>
      </c>
      <c r="N217" s="17" t="str">
        <f>'ЕФЕКТИВНІСТЬ 1 кв 2018 року'!X111</f>
        <v>ВА</v>
      </c>
    </row>
    <row r="218" spans="2:14" ht="24" outlineLevel="1" x14ac:dyDescent="0.25">
      <c r="B218" s="2">
        <f>'ЕФЕКТИВНІСТЬ 1 кв 2018 року'!B112</f>
        <v>74</v>
      </c>
      <c r="C218" s="34" t="str">
        <f>'ЕФЕКТИВНІСТЬ 1 кв 2018 року'!C112</f>
        <v>Орджонікідзевський міський суд Дніпропетровської області</v>
      </c>
      <c r="E218" s="83">
        <f>'ЕФЕКТИВНІСТЬ 1 кв 2018 року'!K112</f>
        <v>3572.3</v>
      </c>
      <c r="F218" s="5">
        <f>'ЕФЕКТИВНІСТЬ 1 кв 2018 року'!E112</f>
        <v>296.85000000000002</v>
      </c>
      <c r="G218" s="83">
        <f>'ЕФЕКТИВНІСТЬ 1 кв 2018 року'!N112</f>
        <v>5</v>
      </c>
      <c r="H218" s="65">
        <f>'ЕФЕКТИВНІСТЬ 1 кв 2018 року'!R112</f>
        <v>-0.44</v>
      </c>
      <c r="I218" s="65">
        <f>'ЕФЕКТИВНІСТЬ 1 кв 2018 року'!Q112</f>
        <v>-0.2</v>
      </c>
      <c r="K218" s="23">
        <f>'ЕФЕКТИВНІСТЬ 1 кв 2018 року'!U112</f>
        <v>0</v>
      </c>
      <c r="L218" s="122">
        <f>'ЕФЕКТИВНІСТЬ 1 кв 2018 року'!V112</f>
        <v>0</v>
      </c>
      <c r="M218" s="23" t="str">
        <f>'ЕФЕКТИВНІСТЬ 1 кв 2018 року'!W112</f>
        <v>ВВ</v>
      </c>
      <c r="N218" s="17">
        <f>'ЕФЕКТИВНІСТЬ 1 кв 2018 року'!X112</f>
        <v>0</v>
      </c>
    </row>
    <row r="219" spans="2:14" ht="24" outlineLevel="1" x14ac:dyDescent="0.25">
      <c r="B219" s="2">
        <f>'ЕФЕКТИВНІСТЬ 1 кв 2018 року'!B113</f>
        <v>75</v>
      </c>
      <c r="C219" s="34" t="str">
        <f>'ЕФЕКТИВНІСТЬ 1 кв 2018 року'!C113</f>
        <v>Павлоградський міськрайонний суд Дніпропетровської області</v>
      </c>
      <c r="E219" s="83">
        <f>'ЕФЕКТИВНІСТЬ 1 кв 2018 року'!K113</f>
        <v>11099.9</v>
      </c>
      <c r="F219" s="5">
        <f>'ЕФЕКТИВНІСТЬ 1 кв 2018 року'!E113</f>
        <v>1040.3399999999999</v>
      </c>
      <c r="G219" s="83">
        <f>'ЕФЕКТИВНІСТЬ 1 кв 2018 року'!N113</f>
        <v>19</v>
      </c>
      <c r="H219" s="65">
        <f>'ЕФЕКТИВНІСТЬ 1 кв 2018 року'!R113</f>
        <v>-0.36000000000000004</v>
      </c>
      <c r="I219" s="65">
        <f>'ЕФЕКТИВНІСТЬ 1 кв 2018 року'!Q113</f>
        <v>-1.0499999999999998</v>
      </c>
      <c r="K219" s="23">
        <f>'ЕФЕКТИВНІСТЬ 1 кв 2018 року'!U113</f>
        <v>0</v>
      </c>
      <c r="L219" s="122">
        <f>'ЕФЕКТИВНІСТЬ 1 кв 2018 року'!V113</f>
        <v>0</v>
      </c>
      <c r="M219" s="23" t="str">
        <f>'ЕФЕКТИВНІСТЬ 1 кв 2018 року'!W113</f>
        <v>ВВ</v>
      </c>
      <c r="N219" s="17">
        <f>'ЕФЕКТИВНІСТЬ 1 кв 2018 року'!X113</f>
        <v>0</v>
      </c>
    </row>
    <row r="220" spans="2:14" ht="24" outlineLevel="1" x14ac:dyDescent="0.25">
      <c r="B220" s="2">
        <f>'ЕФЕКТИВНІСТЬ 1 кв 2018 року'!B114</f>
        <v>76</v>
      </c>
      <c r="C220" s="34" t="str">
        <f>'ЕФЕКТИВНІСТЬ 1 кв 2018 року'!C114</f>
        <v>Першотравенський міський суд Дніпропетровської області</v>
      </c>
      <c r="E220" s="83">
        <f>'ЕФЕКТИВНІСТЬ 1 кв 2018 року'!K114</f>
        <v>2914.1</v>
      </c>
      <c r="F220" s="5">
        <f>'ЕФЕКТИВНІСТЬ 1 кв 2018 року'!E114</f>
        <v>311.8</v>
      </c>
      <c r="G220" s="83">
        <f>'ЕФЕКТИВНІСТЬ 1 кв 2018 року'!N114</f>
        <v>3</v>
      </c>
      <c r="H220" s="65">
        <f>'ЕФЕКТИВНІСТЬ 1 кв 2018 року'!R114</f>
        <v>0.30000000000000004</v>
      </c>
      <c r="I220" s="65">
        <f>'ЕФЕКТИВНІСТЬ 1 кв 2018 року'!Q114</f>
        <v>0.10999999999999999</v>
      </c>
      <c r="K220" s="23">
        <f>'ЕФЕКТИВНІСТЬ 1 кв 2018 року'!U114</f>
        <v>0</v>
      </c>
      <c r="L220" s="122" t="str">
        <f>'ЕФЕКТИВНІСТЬ 1 кв 2018 року'!V114</f>
        <v>АА</v>
      </c>
      <c r="M220" s="23">
        <f>'ЕФЕКТИВНІСТЬ 1 кв 2018 року'!W114</f>
        <v>0</v>
      </c>
      <c r="N220" s="17">
        <f>'ЕФЕКТИВНІСТЬ 1 кв 2018 року'!X114</f>
        <v>0</v>
      </c>
    </row>
    <row r="221" spans="2:14" ht="24" outlineLevel="1" x14ac:dyDescent="0.25">
      <c r="B221" s="2">
        <f>'ЕФЕКТИВНІСТЬ 1 кв 2018 року'!B115</f>
        <v>77</v>
      </c>
      <c r="C221" s="34" t="str">
        <f>'ЕФЕКТИВНІСТЬ 1 кв 2018 року'!C115</f>
        <v>Петриківський районний суд Дніпропетровської області</v>
      </c>
      <c r="E221" s="83">
        <f>'ЕФЕКТИВНІСТЬ 1 кв 2018 року'!K115</f>
        <v>3303.8</v>
      </c>
      <c r="F221" s="5">
        <f>'ЕФЕКТИВНІСТЬ 1 кв 2018 року'!E115</f>
        <v>176.93</v>
      </c>
      <c r="G221" s="83">
        <f>'ЕФЕКТИВНІСТЬ 1 кв 2018 року'!N115</f>
        <v>4</v>
      </c>
      <c r="H221" s="65">
        <f>'ЕФЕКТИВНІСТЬ 1 кв 2018 року'!R115</f>
        <v>-1.2000000000000002</v>
      </c>
      <c r="I221" s="65">
        <f>'ЕФЕКТИВНІСТЬ 1 кв 2018 року'!Q115</f>
        <v>-1.46</v>
      </c>
      <c r="K221" s="23">
        <f>'ЕФЕКТИВНІСТЬ 1 кв 2018 року'!U115</f>
        <v>0</v>
      </c>
      <c r="L221" s="122">
        <f>'ЕФЕКТИВНІСТЬ 1 кв 2018 року'!V115</f>
        <v>0</v>
      </c>
      <c r="M221" s="23" t="str">
        <f>'ЕФЕКТИВНІСТЬ 1 кв 2018 року'!W115</f>
        <v>ВВ</v>
      </c>
      <c r="N221" s="17">
        <f>'ЕФЕКТИВНІСТЬ 1 кв 2018 року'!X115</f>
        <v>0</v>
      </c>
    </row>
    <row r="222" spans="2:14" ht="24" outlineLevel="1" x14ac:dyDescent="0.25">
      <c r="B222" s="2">
        <f>'ЕФЕКТИВНІСТЬ 1 кв 2018 року'!B116</f>
        <v>78</v>
      </c>
      <c r="C222" s="34" t="str">
        <f>'ЕФЕКТИВНІСТЬ 1 кв 2018 року'!C116</f>
        <v>Петропавлівський районний суд Дніпропетровської області</v>
      </c>
      <c r="E222" s="83">
        <f>'ЕФЕКТИВНІСТЬ 1 кв 2018 року'!K116</f>
        <v>3544.8</v>
      </c>
      <c r="F222" s="5">
        <f>'ЕФЕКТИВНІСТЬ 1 кв 2018 року'!E116</f>
        <v>227.86</v>
      </c>
      <c r="G222" s="83">
        <f>'ЕФЕКТИВНІСТЬ 1 кв 2018 року'!N116</f>
        <v>5</v>
      </c>
      <c r="H222" s="65">
        <f>'ЕФЕКТИВНІСТЬ 1 кв 2018 року'!R116</f>
        <v>-0.90999999999999992</v>
      </c>
      <c r="I222" s="65">
        <f>'ЕФЕКТИВНІСТЬ 1 кв 2018 року'!Q116</f>
        <v>-0.44999999999999996</v>
      </c>
      <c r="K222" s="23">
        <f>'ЕФЕКТИВНІСТЬ 1 кв 2018 року'!U116</f>
        <v>0</v>
      </c>
      <c r="L222" s="122">
        <f>'ЕФЕКТИВНІСТЬ 1 кв 2018 року'!V116</f>
        <v>0</v>
      </c>
      <c r="M222" s="23" t="str">
        <f>'ЕФЕКТИВНІСТЬ 1 кв 2018 року'!W116</f>
        <v>ВВ</v>
      </c>
      <c r="N222" s="17">
        <f>'ЕФЕКТИВНІСТЬ 1 кв 2018 року'!X116</f>
        <v>0</v>
      </c>
    </row>
    <row r="223" spans="2:14" ht="24" outlineLevel="1" x14ac:dyDescent="0.25">
      <c r="B223" s="2">
        <f>'ЕФЕКТИВНІСТЬ 1 кв 2018 року'!B117</f>
        <v>79</v>
      </c>
      <c r="C223" s="34" t="str">
        <f>'ЕФЕКТИВНІСТЬ 1 кв 2018 року'!C117</f>
        <v>Покровський районний суд Дніпропетровської області</v>
      </c>
      <c r="E223" s="83">
        <f>'ЕФЕКТИВНІСТЬ 1 кв 2018 року'!K117</f>
        <v>2569.6999999999998</v>
      </c>
      <c r="F223" s="5">
        <f>'ЕФЕКТИВНІСТЬ 1 кв 2018 року'!E117</f>
        <v>195.84</v>
      </c>
      <c r="G223" s="83">
        <f>'ЕФЕКТИВНІСТЬ 1 кв 2018 року'!N117</f>
        <v>4</v>
      </c>
      <c r="H223" s="65">
        <f>'ЕФЕКТИВНІСТЬ 1 кв 2018 року'!R117</f>
        <v>-0.64</v>
      </c>
      <c r="I223" s="65">
        <f>'ЕФЕКТИВНІСТЬ 1 кв 2018 року'!Q117</f>
        <v>-0.75</v>
      </c>
      <c r="K223" s="23">
        <f>'ЕФЕКТИВНІСТЬ 1 кв 2018 року'!U117</f>
        <v>0</v>
      </c>
      <c r="L223" s="122">
        <f>'ЕФЕКТИВНІСТЬ 1 кв 2018 року'!V117</f>
        <v>0</v>
      </c>
      <c r="M223" s="23" t="str">
        <f>'ЕФЕКТИВНІСТЬ 1 кв 2018 року'!W117</f>
        <v>ВВ</v>
      </c>
      <c r="N223" s="17">
        <f>'ЕФЕКТИВНІСТЬ 1 кв 2018 року'!X117</f>
        <v>0</v>
      </c>
    </row>
    <row r="224" spans="2:14" ht="24" outlineLevel="1" x14ac:dyDescent="0.25">
      <c r="B224" s="2">
        <f>'ЕФЕКТИВНІСТЬ 1 кв 2018 року'!B118</f>
        <v>80</v>
      </c>
      <c r="C224" s="34" t="str">
        <f>'ЕФЕКТИВНІСТЬ 1 кв 2018 року'!C118</f>
        <v>П'ятихатський районний суд Дніпропетровської області</v>
      </c>
      <c r="E224" s="83">
        <f>'ЕФЕКТИВНІСТЬ 1 кв 2018 року'!K118</f>
        <v>2495.6999999999998</v>
      </c>
      <c r="F224" s="5">
        <f>'ЕФЕКТИВНІСТЬ 1 кв 2018 року'!E118</f>
        <v>234.46</v>
      </c>
      <c r="G224" s="83">
        <f>'ЕФЕКТИВНІСТЬ 1 кв 2018 року'!N118</f>
        <v>3</v>
      </c>
      <c r="H224" s="65">
        <f>'ЕФЕКТИВНІСТЬ 1 кв 2018 року'!R118</f>
        <v>-9.9999999999999992E-2</v>
      </c>
      <c r="I224" s="65">
        <f>'ЕФЕКТИВНІСТЬ 1 кв 2018 року'!Q118</f>
        <v>-0.66999999999999993</v>
      </c>
      <c r="K224" s="23">
        <f>'ЕФЕКТИВНІСТЬ 1 кв 2018 року'!U118</f>
        <v>0</v>
      </c>
      <c r="L224" s="122">
        <f>'ЕФЕКТИВНІСТЬ 1 кв 2018 року'!V118</f>
        <v>0</v>
      </c>
      <c r="M224" s="23" t="str">
        <f>'ЕФЕКТИВНІСТЬ 1 кв 2018 року'!W118</f>
        <v>ВВ</v>
      </c>
      <c r="N224" s="17">
        <f>'ЕФЕКТИВНІСТЬ 1 кв 2018 року'!X118</f>
        <v>0</v>
      </c>
    </row>
    <row r="225" spans="2:14" outlineLevel="1" x14ac:dyDescent="0.25">
      <c r="B225" s="2">
        <f>'ЕФЕКТИВНІСТЬ 1 кв 2018 року'!B119</f>
        <v>81</v>
      </c>
      <c r="C225" s="34" t="str">
        <f>'ЕФЕКТИВНІСТЬ 1 кв 2018 року'!C119</f>
        <v>Саксаганський районний суд м.Кривого Рогу</v>
      </c>
      <c r="E225" s="83">
        <f>'ЕФЕКТИВНІСТЬ 1 кв 2018 року'!K119</f>
        <v>6190.5</v>
      </c>
      <c r="F225" s="5">
        <f>'ЕФЕКТИВНІСТЬ 1 кв 2018 року'!E119</f>
        <v>912.26</v>
      </c>
      <c r="G225" s="83">
        <f>'ЕФЕКТИВНІСТЬ 1 кв 2018 року'!N119</f>
        <v>11</v>
      </c>
      <c r="H225" s="65">
        <f>'ЕФЕКТИВНІСТЬ 1 кв 2018 року'!R119</f>
        <v>0.30000000000000004</v>
      </c>
      <c r="I225" s="65">
        <f>'ЕФЕКТИВНІСТЬ 1 кв 2018 року'!Q119</f>
        <v>-1.46</v>
      </c>
      <c r="K225" s="23">
        <f>'ЕФЕКТИВНІСТЬ 1 кв 2018 року'!U119</f>
        <v>0</v>
      </c>
      <c r="L225" s="122">
        <f>'ЕФЕКТИВНІСТЬ 1 кв 2018 року'!V119</f>
        <v>0</v>
      </c>
      <c r="M225" s="23">
        <f>'ЕФЕКТИВНІСТЬ 1 кв 2018 року'!W119</f>
        <v>0</v>
      </c>
      <c r="N225" s="17" t="str">
        <f>'ЕФЕКТИВНІСТЬ 1 кв 2018 року'!X119</f>
        <v>ВА</v>
      </c>
    </row>
    <row r="226" spans="2:14" outlineLevel="1" x14ac:dyDescent="0.25">
      <c r="B226" s="2">
        <f>'ЕФЕКТИВНІСТЬ 1 кв 2018 року'!B120</f>
        <v>82</v>
      </c>
      <c r="C226" s="34" t="str">
        <f>'ЕФЕКТИВНІСТЬ 1 кв 2018 року'!C120</f>
        <v>Самарський районний суд м.Дніпропетровська</v>
      </c>
      <c r="E226" s="83">
        <f>'ЕФЕКТИВНІСТЬ 1 кв 2018 року'!K120</f>
        <v>6654.5</v>
      </c>
      <c r="F226" s="5">
        <f>'ЕФЕКТИВНІСТЬ 1 кв 2018 року'!E120</f>
        <v>711.75</v>
      </c>
      <c r="G226" s="83">
        <f>'ЕФЕКТИВНІСТЬ 1 кв 2018 року'!N120</f>
        <v>8.4</v>
      </c>
      <c r="H226" s="65">
        <f>'ЕФЕКТИВНІСТЬ 1 кв 2018 року'!R120</f>
        <v>0.09</v>
      </c>
      <c r="I226" s="65">
        <f>'ЕФЕКТИВНІСТЬ 1 кв 2018 року'!Q120</f>
        <v>-0.13999999999999996</v>
      </c>
      <c r="K226" s="23">
        <f>'ЕФЕКТИВНІСТЬ 1 кв 2018 року'!U120</f>
        <v>0</v>
      </c>
      <c r="L226" s="122">
        <f>'ЕФЕКТИВНІСТЬ 1 кв 2018 року'!V120</f>
        <v>0</v>
      </c>
      <c r="M226" s="23">
        <f>'ЕФЕКТИВНІСТЬ 1 кв 2018 року'!W120</f>
        <v>0</v>
      </c>
      <c r="N226" s="17" t="str">
        <f>'ЕФЕКТИВНІСТЬ 1 кв 2018 року'!X120</f>
        <v>ВА</v>
      </c>
    </row>
    <row r="227" spans="2:14" ht="24" outlineLevel="1" x14ac:dyDescent="0.25">
      <c r="B227" s="2">
        <f>'ЕФЕКТИВНІСТЬ 1 кв 2018 року'!B121</f>
        <v>83</v>
      </c>
      <c r="C227" s="34" t="str">
        <f>'ЕФЕКТИВНІСТЬ 1 кв 2018 року'!C121</f>
        <v>Синельниківський міськрайонний суд Дніпропетровської області</v>
      </c>
      <c r="E227" s="83">
        <f>'ЕФЕКТИВНІСТЬ 1 кв 2018 року'!K121</f>
        <v>4905.8</v>
      </c>
      <c r="F227" s="5">
        <f>'ЕФЕКТИВНІСТЬ 1 кв 2018 року'!E121</f>
        <v>510.14</v>
      </c>
      <c r="G227" s="83">
        <f>'ЕФЕКТИВНІСТЬ 1 кв 2018 року'!N121</f>
        <v>7</v>
      </c>
      <c r="H227" s="65">
        <f>'ЕФЕКТИВНІСТЬ 1 кв 2018 року'!R121</f>
        <v>-0.06</v>
      </c>
      <c r="I227" s="65">
        <f>'ЕФЕКТИВНІСТЬ 1 кв 2018 року'!Q121</f>
        <v>-1.64</v>
      </c>
      <c r="K227" s="23">
        <f>'ЕФЕКТИВНІСТЬ 1 кв 2018 року'!U121</f>
        <v>0</v>
      </c>
      <c r="L227" s="122">
        <f>'ЕФЕКТИВНІСТЬ 1 кв 2018 року'!V121</f>
        <v>0</v>
      </c>
      <c r="M227" s="23" t="str">
        <f>'ЕФЕКТИВНІСТЬ 1 кв 2018 року'!W121</f>
        <v>ВВ</v>
      </c>
      <c r="N227" s="17">
        <f>'ЕФЕКТИВНІСТЬ 1 кв 2018 року'!X121</f>
        <v>0</v>
      </c>
    </row>
    <row r="228" spans="2:14" ht="24" outlineLevel="1" x14ac:dyDescent="0.25">
      <c r="B228" s="2">
        <f>'ЕФЕКТИВНІСТЬ 1 кв 2018 року'!B122</f>
        <v>84</v>
      </c>
      <c r="C228" s="34" t="str">
        <f>'ЕФЕКТИВНІСТЬ 1 кв 2018 року'!C122</f>
        <v>Солонянський районний суд Дніпропетровської області</v>
      </c>
      <c r="E228" s="83">
        <f>'ЕФЕКТИВНІСТЬ 1 кв 2018 року'!K122</f>
        <v>2368.1999999999998</v>
      </c>
      <c r="F228" s="5">
        <f>'ЕФЕКТИВНІСТЬ 1 кв 2018 року'!E122</f>
        <v>293.89999999999998</v>
      </c>
      <c r="G228" s="83">
        <f>'ЕФЕКТИВНІСТЬ 1 кв 2018 року'!N122</f>
        <v>2</v>
      </c>
      <c r="H228" s="65">
        <f>'ЕФЕКТИВНІСТЬ 1 кв 2018 року'!R122</f>
        <v>0.88</v>
      </c>
      <c r="I228" s="65">
        <f>'ЕФЕКТИВНІСТЬ 1 кв 2018 року'!Q122</f>
        <v>-1.3499999999999999</v>
      </c>
      <c r="K228" s="23">
        <f>'ЕФЕКТИВНІСТЬ 1 кв 2018 року'!U122</f>
        <v>0</v>
      </c>
      <c r="L228" s="122">
        <f>'ЕФЕКТИВНІСТЬ 1 кв 2018 року'!V122</f>
        <v>0</v>
      </c>
      <c r="M228" s="23">
        <f>'ЕФЕКТИВНІСТЬ 1 кв 2018 року'!W122</f>
        <v>0</v>
      </c>
      <c r="N228" s="17" t="str">
        <f>'ЕФЕКТИВНІСТЬ 1 кв 2018 року'!X122</f>
        <v>ВА</v>
      </c>
    </row>
    <row r="229" spans="2:14" ht="24" outlineLevel="1" x14ac:dyDescent="0.25">
      <c r="B229" s="2">
        <f>'ЕФЕКТИВНІСТЬ 1 кв 2018 року'!B123</f>
        <v>85</v>
      </c>
      <c r="C229" s="34" t="str">
        <f>'ЕФЕКТИВНІСТЬ 1 кв 2018 року'!C123</f>
        <v>Софіївський районний суд Дніпропетровської області </v>
      </c>
      <c r="E229" s="83">
        <f>'ЕФЕКТИВНІСТЬ 1 кв 2018 року'!K123</f>
        <v>2345.3000000000002</v>
      </c>
      <c r="F229" s="5">
        <f>'ЕФЕКТИВНІСТЬ 1 кв 2018 року'!E123</f>
        <v>164.06</v>
      </c>
      <c r="G229" s="83">
        <f>'ЕФЕКТИВНІСТЬ 1 кв 2018 року'!N123</f>
        <v>2</v>
      </c>
      <c r="H229" s="65">
        <f>'ЕФЕКТИВНІСТЬ 1 кв 2018 року'!R123</f>
        <v>-0.39</v>
      </c>
      <c r="I229" s="65">
        <f>'ЕФЕКТИВНІСТЬ 1 кв 2018 року'!Q123</f>
        <v>-1.44</v>
      </c>
      <c r="K229" s="23">
        <f>'ЕФЕКТИВНІСТЬ 1 кв 2018 року'!U123</f>
        <v>0</v>
      </c>
      <c r="L229" s="122">
        <f>'ЕФЕКТИВНІСТЬ 1 кв 2018 року'!V123</f>
        <v>0</v>
      </c>
      <c r="M229" s="23" t="str">
        <f>'ЕФЕКТИВНІСТЬ 1 кв 2018 року'!W123</f>
        <v>ВВ</v>
      </c>
      <c r="N229" s="17">
        <f>'ЕФЕКТИВНІСТЬ 1 кв 2018 року'!X123</f>
        <v>0</v>
      </c>
    </row>
    <row r="230" spans="2:14" outlineLevel="1" x14ac:dyDescent="0.25">
      <c r="B230" s="2">
        <f>'ЕФЕКТИВНІСТЬ 1 кв 2018 року'!B124</f>
        <v>86</v>
      </c>
      <c r="C230" s="34" t="str">
        <f>'ЕФЕКТИВНІСТЬ 1 кв 2018 року'!C124</f>
        <v>Тернівський міський суд Дніпропетровської області</v>
      </c>
      <c r="E230" s="83">
        <f>'ЕФЕКТИВНІСТЬ 1 кв 2018 року'!K124</f>
        <v>2903</v>
      </c>
      <c r="F230" s="5">
        <f>'ЕФЕКТИВНІСТЬ 1 кв 2018 року'!E124</f>
        <v>217.63</v>
      </c>
      <c r="G230" s="83">
        <f>'ЕФЕКТИВНІСТЬ 1 кв 2018 року'!N124</f>
        <v>3</v>
      </c>
      <c r="H230" s="65">
        <f>'ЕФЕКТИВНІСТЬ 1 кв 2018 року'!R124</f>
        <v>-0.4</v>
      </c>
      <c r="I230" s="65">
        <f>'ЕФЕКТИВНІСТЬ 1 кв 2018 року'!Q124</f>
        <v>-1.28</v>
      </c>
      <c r="K230" s="23">
        <f>'ЕФЕКТИВНІСТЬ 1 кв 2018 року'!U124</f>
        <v>0</v>
      </c>
      <c r="L230" s="122">
        <f>'ЕФЕКТИВНІСТЬ 1 кв 2018 року'!V124</f>
        <v>0</v>
      </c>
      <c r="M230" s="23" t="str">
        <f>'ЕФЕКТИВНІСТЬ 1 кв 2018 року'!W124</f>
        <v>ВВ</v>
      </c>
      <c r="N230" s="17">
        <f>'ЕФЕКТИВНІСТЬ 1 кв 2018 року'!X124</f>
        <v>0</v>
      </c>
    </row>
    <row r="231" spans="2:14" outlineLevel="1" x14ac:dyDescent="0.25">
      <c r="B231" s="2">
        <f>'ЕФЕКТИВНІСТЬ 1 кв 2018 року'!B125</f>
        <v>87</v>
      </c>
      <c r="C231" s="34" t="str">
        <f>'ЕФЕКТИВНІСТЬ 1 кв 2018 року'!C125</f>
        <v>Тернівський районний суд м.Кривого Рогу</v>
      </c>
      <c r="E231" s="83">
        <f>'ЕФЕКТИВНІСТЬ 1 кв 2018 року'!K125</f>
        <v>5485.7</v>
      </c>
      <c r="F231" s="5">
        <f>'ЕФЕКТИВНІСТЬ 1 кв 2018 року'!E125</f>
        <v>628.77</v>
      </c>
      <c r="G231" s="83">
        <f>'ЕФЕКТИВНІСТЬ 1 кв 2018 року'!N125</f>
        <v>8</v>
      </c>
      <c r="H231" s="65">
        <f>'ЕФЕКТИВНІСТЬ 1 кв 2018 року'!R125</f>
        <v>7.9999999999999988E-2</v>
      </c>
      <c r="I231" s="65">
        <f>'ЕФЕКТИВНІСТЬ 1 кв 2018 року'!Q125</f>
        <v>-2.3899999999999997</v>
      </c>
      <c r="K231" s="23">
        <f>'ЕФЕКТИВНІСТЬ 1 кв 2018 року'!U125</f>
        <v>0</v>
      </c>
      <c r="L231" s="122">
        <f>'ЕФЕКТИВНІСТЬ 1 кв 2018 року'!V125</f>
        <v>0</v>
      </c>
      <c r="M231" s="23">
        <f>'ЕФЕКТИВНІСТЬ 1 кв 2018 року'!W125</f>
        <v>0</v>
      </c>
      <c r="N231" s="17" t="str">
        <f>'ЕФЕКТИВНІСТЬ 1 кв 2018 року'!X125</f>
        <v>ВА</v>
      </c>
    </row>
    <row r="232" spans="2:14" ht="24" outlineLevel="1" x14ac:dyDescent="0.25">
      <c r="B232" s="2">
        <f>'ЕФЕКТИВНІСТЬ 1 кв 2018 року'!B126</f>
        <v>88</v>
      </c>
      <c r="C232" s="34" t="str">
        <f>'ЕФЕКТИВНІСТЬ 1 кв 2018 року'!C126</f>
        <v>Томаківський районний суд Дніпропетровської області</v>
      </c>
      <c r="E232" s="83">
        <f>'ЕФЕКТИВНІСТЬ 1 кв 2018 року'!K126</f>
        <v>3444.1</v>
      </c>
      <c r="F232" s="5">
        <f>'ЕФЕКТИВНІСТЬ 1 кв 2018 року'!E126</f>
        <v>185.25</v>
      </c>
      <c r="G232" s="83">
        <f>'ЕФЕКТИВНІСТЬ 1 кв 2018 року'!N126</f>
        <v>3</v>
      </c>
      <c r="H232" s="65">
        <f>'ЕФЕКТИВНІСТЬ 1 кв 2018 року'!R126</f>
        <v>-1</v>
      </c>
      <c r="I232" s="65">
        <f>'ЕФЕКТИВНІСТЬ 1 кв 2018 року'!Q126</f>
        <v>0.37</v>
      </c>
      <c r="K232" s="23" t="str">
        <f>'ЕФЕКТИВНІСТЬ 1 кв 2018 року'!U126</f>
        <v>АВ</v>
      </c>
      <c r="L232" s="122">
        <f>'ЕФЕКТИВНІСТЬ 1 кв 2018 року'!V126</f>
        <v>0</v>
      </c>
      <c r="M232" s="23">
        <f>'ЕФЕКТИВНІСТЬ 1 кв 2018 року'!W126</f>
        <v>0</v>
      </c>
      <c r="N232" s="17">
        <f>'ЕФЕКТИВНІСТЬ 1 кв 2018 року'!X126</f>
        <v>0</v>
      </c>
    </row>
    <row r="233" spans="2:14" ht="24" outlineLevel="1" x14ac:dyDescent="0.25">
      <c r="B233" s="2">
        <f>'ЕФЕКТИВНІСТЬ 1 кв 2018 року'!B127</f>
        <v>89</v>
      </c>
      <c r="C233" s="34" t="str">
        <f>'ЕФЕКТИВНІСТЬ 1 кв 2018 року'!C127</f>
        <v>Царичанський районний суд Дніпропетровської області</v>
      </c>
      <c r="E233" s="83">
        <f>'ЕФЕКТИВНІСТЬ 1 кв 2018 року'!K127</f>
        <v>2477.6</v>
      </c>
      <c r="F233" s="5">
        <f>'ЕФЕКТИВНІСТЬ 1 кв 2018 року'!E127</f>
        <v>248.28</v>
      </c>
      <c r="G233" s="83">
        <f>'ЕФЕКТИВНІСТЬ 1 кв 2018 року'!N127</f>
        <v>3</v>
      </c>
      <c r="H233" s="65">
        <f>'ЕФЕКТИВНІСТЬ 1 кв 2018 року'!R127</f>
        <v>1.0000000000000009E-2</v>
      </c>
      <c r="I233" s="65">
        <f>'ЕФЕКТИВНІСТЬ 1 кв 2018 року'!Q127</f>
        <v>-0.71</v>
      </c>
      <c r="K233" s="23">
        <f>'ЕФЕКТИВНІСТЬ 1 кв 2018 року'!U127</f>
        <v>0</v>
      </c>
      <c r="L233" s="122">
        <f>'ЕФЕКТИВНІСТЬ 1 кв 2018 року'!V127</f>
        <v>0</v>
      </c>
      <c r="M233" s="23">
        <f>'ЕФЕКТИВНІСТЬ 1 кв 2018 року'!W127</f>
        <v>0</v>
      </c>
      <c r="N233" s="17" t="str">
        <f>'ЕФЕКТИВНІСТЬ 1 кв 2018 року'!X127</f>
        <v>ВА</v>
      </c>
    </row>
    <row r="234" spans="2:14" ht="24" outlineLevel="1" x14ac:dyDescent="0.25">
      <c r="B234" s="2">
        <f>'ЕФЕКТИВНІСТЬ 1 кв 2018 року'!B128</f>
        <v>90</v>
      </c>
      <c r="C234" s="34" t="str">
        <f>'ЕФЕКТИВНІСТЬ 1 кв 2018 року'!C128</f>
        <v>Центрально-Міський районний суд м. Кривого Рогу</v>
      </c>
      <c r="E234" s="83">
        <f>'ЕФЕКТИВНІСТЬ 1 кв 2018 року'!K128</f>
        <v>5195</v>
      </c>
      <c r="F234" s="5">
        <f>'ЕФЕКТИВНІСТЬ 1 кв 2018 року'!E128</f>
        <v>861.37</v>
      </c>
      <c r="G234" s="83">
        <f>'ЕФЕКТИВНІСТЬ 1 кв 2018 року'!N128</f>
        <v>6</v>
      </c>
      <c r="H234" s="65">
        <f>'ЕФЕКТИВНІСТЬ 1 кв 2018 року'!R128</f>
        <v>1.03</v>
      </c>
      <c r="I234" s="65">
        <f>'ЕФЕКТИВНІСТЬ 1 кв 2018 року'!Q128</f>
        <v>-2.3199999999999998</v>
      </c>
      <c r="K234" s="23">
        <f>'ЕФЕКТИВНІСТЬ 1 кв 2018 року'!U128</f>
        <v>0</v>
      </c>
      <c r="L234" s="122">
        <f>'ЕФЕКТИВНІСТЬ 1 кв 2018 року'!V128</f>
        <v>0</v>
      </c>
      <c r="M234" s="23">
        <f>'ЕФЕКТИВНІСТЬ 1 кв 2018 року'!W128</f>
        <v>0</v>
      </c>
      <c r="N234" s="17" t="str">
        <f>'ЕФЕКТИВНІСТЬ 1 кв 2018 року'!X128</f>
        <v>ВА</v>
      </c>
    </row>
    <row r="235" spans="2:14" ht="24" outlineLevel="1" x14ac:dyDescent="0.25">
      <c r="B235" s="2">
        <f>'ЕФЕКТИВНІСТЬ 1 кв 2018 року'!B129</f>
        <v>91</v>
      </c>
      <c r="C235" s="34" t="str">
        <f>'ЕФЕКТИВНІСТЬ 1 кв 2018 року'!C129</f>
        <v>Широківський районний суд Дніпропетровської області</v>
      </c>
      <c r="E235" s="83">
        <f>'ЕФЕКТИВНІСТЬ 1 кв 2018 року'!K129</f>
        <v>1932.6</v>
      </c>
      <c r="F235" s="5">
        <f>'ЕФЕКТИВНІСТЬ 1 кв 2018 року'!E129</f>
        <v>0</v>
      </c>
      <c r="G235" s="83">
        <f>'ЕФЕКТИВНІСТЬ 1 кв 2018 року'!N129</f>
        <v>2</v>
      </c>
      <c r="H235" s="65">
        <f>'ЕФЕКТИВНІСТЬ 1 кв 2018 року'!R129</f>
        <v>-1</v>
      </c>
      <c r="I235" s="65">
        <f>'ЕФЕКТИВНІСТЬ 1 кв 2018 року'!Q129</f>
        <v>0</v>
      </c>
      <c r="K235" s="23" t="str">
        <f>'ЕФЕКТИВНІСТЬ 1 кв 2018 року'!U129</f>
        <v>АВ</v>
      </c>
      <c r="L235" s="122">
        <f>'ЕФЕКТИВНІСТЬ 1 кв 2018 року'!V129</f>
        <v>0</v>
      </c>
      <c r="M235" s="23">
        <f>'ЕФЕКТИВНІСТЬ 1 кв 2018 року'!W129</f>
        <v>0</v>
      </c>
      <c r="N235" s="17">
        <f>'ЕФЕКТИВНІСТЬ 1 кв 2018 року'!X129</f>
        <v>0</v>
      </c>
    </row>
    <row r="236" spans="2:14" ht="24" outlineLevel="1" x14ac:dyDescent="0.25">
      <c r="B236" s="2">
        <f>'ЕФЕКТИВНІСТЬ 1 кв 2018 року'!B130</f>
        <v>92</v>
      </c>
      <c r="C236" s="34" t="str">
        <f>'ЕФЕКТИВНІСТЬ 1 кв 2018 року'!C130</f>
        <v>Юр'ївський районний суд Дніпропетровської області</v>
      </c>
      <c r="E236" s="83">
        <f>'ЕФЕКТИВНІСТЬ 1 кв 2018 року'!K130</f>
        <v>3150.9</v>
      </c>
      <c r="F236" s="5">
        <f>'ЕФЕКТИВНІСТЬ 1 кв 2018 року'!E130</f>
        <v>75.23</v>
      </c>
      <c r="G236" s="83">
        <f>'ЕФЕКТИВНІСТЬ 1 кв 2018 року'!N130</f>
        <v>4</v>
      </c>
      <c r="H236" s="65">
        <f>'ЕФЕКТИВНІСТЬ 1 кв 2018 року'!R130</f>
        <v>-3.56</v>
      </c>
      <c r="I236" s="65">
        <f>'ЕФЕКТИВНІСТЬ 1 кв 2018 року'!Q130</f>
        <v>0.18000000000000005</v>
      </c>
      <c r="K236" s="23" t="str">
        <f>'ЕФЕКТИВНІСТЬ 1 кв 2018 року'!U130</f>
        <v>АВ</v>
      </c>
      <c r="L236" s="122">
        <f>'ЕФЕКТИВНІСТЬ 1 кв 2018 року'!V130</f>
        <v>0</v>
      </c>
      <c r="M236" s="23">
        <f>'ЕФЕКТИВНІСТЬ 1 кв 2018 року'!W130</f>
        <v>0</v>
      </c>
      <c r="N236" s="17">
        <f>'ЕФЕКТИВНІСТЬ 1 кв 2018 року'!X130</f>
        <v>0</v>
      </c>
    </row>
    <row r="237" spans="2:14" ht="18.75" x14ac:dyDescent="0.25">
      <c r="C237" s="212" t="s">
        <v>698</v>
      </c>
      <c r="D237" s="212"/>
      <c r="E237" s="212"/>
      <c r="F237" s="78"/>
      <c r="G237" s="78"/>
      <c r="H237" s="78"/>
      <c r="I237" s="78"/>
      <c r="K237" s="78"/>
      <c r="L237" s="78"/>
      <c r="M237" s="78"/>
      <c r="N237" s="78"/>
    </row>
    <row r="238" spans="2:14" outlineLevel="1" x14ac:dyDescent="0.25">
      <c r="B238" s="2">
        <f>'ЕФЕКТИВНІСТЬ 1 кв 2018 року'!B131</f>
        <v>93</v>
      </c>
      <c r="C238" s="34" t="str">
        <f>'ЕФЕКТИВНІСТЬ 1 кв 2018 року'!C131</f>
        <v>Артемівський міськрайонний суд Донецької області</v>
      </c>
      <c r="E238" s="83">
        <f>'ЕФЕКТИВНІСТЬ 1 кв 2018 року'!K131</f>
        <v>10937.8</v>
      </c>
      <c r="F238" s="5">
        <f>'ЕФЕКТИВНІСТЬ 1 кв 2018 року'!E131</f>
        <v>1384.24</v>
      </c>
      <c r="G238" s="83">
        <f>'ЕФЕКТИВНІСТЬ 1 кв 2018 року'!N131</f>
        <v>16</v>
      </c>
      <c r="H238" s="65">
        <f>'ЕФЕКТИВНІСТЬ 1 кв 2018 року'!R131</f>
        <v>0.24</v>
      </c>
      <c r="I238" s="65">
        <f>'ЕФЕКТИВНІСТЬ 1 кв 2018 року'!Q131</f>
        <v>-0.45000000000000007</v>
      </c>
      <c r="K238" s="23">
        <f>'ЕФЕКТИВНІСТЬ 1 кв 2018 року'!U131</f>
        <v>0</v>
      </c>
      <c r="L238" s="122">
        <f>'ЕФЕКТИВНІСТЬ 1 кв 2018 року'!V131</f>
        <v>0</v>
      </c>
      <c r="M238" s="23">
        <f>'ЕФЕКТИВНІСТЬ 1 кв 2018 року'!W131</f>
        <v>0</v>
      </c>
      <c r="N238" s="17" t="str">
        <f>'ЕФЕКТИВНІСТЬ 1 кв 2018 року'!X131</f>
        <v>ВА</v>
      </c>
    </row>
    <row r="239" spans="2:14" ht="24" outlineLevel="1" x14ac:dyDescent="0.25">
      <c r="B239" s="2">
        <f>'ЕФЕКТИВНІСТЬ 1 кв 2018 року'!B132</f>
        <v>94</v>
      </c>
      <c r="C239" s="34" t="str">
        <f>'ЕФЕКТИВНІСТЬ 1 кв 2018 року'!C132</f>
        <v>Великоновосілківський районний суд Донецької області</v>
      </c>
      <c r="E239" s="83">
        <f>'ЕФЕКТИВНІСТЬ 1 кв 2018 року'!K132</f>
        <v>3066</v>
      </c>
      <c r="F239" s="5">
        <f>'ЕФЕКТИВНІСТЬ 1 кв 2018 року'!E132</f>
        <v>310.89999999999998</v>
      </c>
      <c r="G239" s="83">
        <f>'ЕФЕКТИВНІСТЬ 1 кв 2018 року'!N132</f>
        <v>2</v>
      </c>
      <c r="H239" s="65">
        <f>'ЕФЕКТИВНІСТЬ 1 кв 2018 року'!R132</f>
        <v>0.79999999999999993</v>
      </c>
      <c r="I239" s="65">
        <f>'ЕФЕКТИВНІСТЬ 1 кв 2018 року'!Q132</f>
        <v>0.03</v>
      </c>
      <c r="K239" s="23">
        <f>'ЕФЕКТИВНІСТЬ 1 кв 2018 року'!U132</f>
        <v>0</v>
      </c>
      <c r="L239" s="122" t="str">
        <f>'ЕФЕКТИВНІСТЬ 1 кв 2018 року'!V132</f>
        <v>АА</v>
      </c>
      <c r="M239" s="23">
        <f>'ЕФЕКТИВНІСТЬ 1 кв 2018 року'!W132</f>
        <v>0</v>
      </c>
      <c r="N239" s="17">
        <f>'ЕФЕКТИВНІСТЬ 1 кв 2018 року'!X132</f>
        <v>0</v>
      </c>
    </row>
    <row r="240" spans="2:14" outlineLevel="1" x14ac:dyDescent="0.25">
      <c r="B240" s="2">
        <f>'ЕФЕКТИВНІСТЬ 1 кв 2018 року'!B133</f>
        <v>95</v>
      </c>
      <c r="C240" s="34" t="str">
        <f>'ЕФЕКТИВНІСТЬ 1 кв 2018 року'!C133</f>
        <v>Волноваський районний суд Донецької області</v>
      </c>
      <c r="E240" s="83">
        <f>'ЕФЕКТИВНІСТЬ 1 кв 2018 року'!K133</f>
        <v>4891.2</v>
      </c>
      <c r="F240" s="5">
        <f>'ЕФЕКТИВНІСТЬ 1 кв 2018 року'!E133</f>
        <v>753.54</v>
      </c>
      <c r="G240" s="83">
        <f>'ЕФЕКТИВНІСТЬ 1 кв 2018 року'!N133</f>
        <v>6</v>
      </c>
      <c r="H240" s="65">
        <f>'ЕФЕКТИВНІСТЬ 1 кв 2018 року'!R133</f>
        <v>0.79</v>
      </c>
      <c r="I240" s="65">
        <f>'ЕФЕКТИВНІСТЬ 1 кв 2018 року'!Q133</f>
        <v>-1.07</v>
      </c>
      <c r="K240" s="23">
        <f>'ЕФЕКТИВНІСТЬ 1 кв 2018 року'!U133</f>
        <v>0</v>
      </c>
      <c r="L240" s="122">
        <f>'ЕФЕКТИВНІСТЬ 1 кв 2018 року'!V133</f>
        <v>0</v>
      </c>
      <c r="M240" s="23">
        <f>'ЕФЕКТИВНІСТЬ 1 кв 2018 року'!W133</f>
        <v>0</v>
      </c>
      <c r="N240" s="17" t="str">
        <f>'ЕФЕКТИВНІСТЬ 1 кв 2018 року'!X133</f>
        <v>ВА</v>
      </c>
    </row>
    <row r="241" spans="2:14" outlineLevel="1" x14ac:dyDescent="0.25">
      <c r="B241" s="2">
        <f>'ЕФЕКТИВНІСТЬ 1 кв 2018 року'!B134</f>
        <v>96</v>
      </c>
      <c r="C241" s="34" t="str">
        <f>'ЕФЕКТИВНІСТЬ 1 кв 2018 року'!C134</f>
        <v>Володарський районний суд Донецької області</v>
      </c>
      <c r="E241" s="83">
        <f>'ЕФЕКТИВНІСТЬ 1 кв 2018 року'!K134</f>
        <v>2970.6</v>
      </c>
      <c r="F241" s="5">
        <f>'ЕФЕКТИВНІСТЬ 1 кв 2018 року'!E134</f>
        <v>215.37</v>
      </c>
      <c r="G241" s="83">
        <f>'ЕФЕКТИВНІСТЬ 1 кв 2018 року'!N134</f>
        <v>3</v>
      </c>
      <c r="H241" s="65">
        <f>'ЕФЕКТИВНІСТЬ 1 кв 2018 року'!R134</f>
        <v>-0.44999999999999996</v>
      </c>
      <c r="I241" s="65">
        <f>'ЕФЕКТИВНІСТЬ 1 кв 2018 року'!Q134</f>
        <v>-1.18</v>
      </c>
      <c r="K241" s="23">
        <f>'ЕФЕКТИВНІСТЬ 1 кв 2018 року'!U134</f>
        <v>0</v>
      </c>
      <c r="L241" s="122">
        <f>'ЕФЕКТИВНІСТЬ 1 кв 2018 року'!V134</f>
        <v>0</v>
      </c>
      <c r="M241" s="23" t="str">
        <f>'ЕФЕКТИВНІСТЬ 1 кв 2018 року'!W134</f>
        <v>ВВ</v>
      </c>
      <c r="N241" s="17">
        <f>'ЕФЕКТИВНІСТЬ 1 кв 2018 року'!X134</f>
        <v>0</v>
      </c>
    </row>
    <row r="242" spans="2:14" outlineLevel="1" x14ac:dyDescent="0.25">
      <c r="B242" s="2">
        <f>'ЕФЕКТИВНІСТЬ 1 кв 2018 року'!B135</f>
        <v>97</v>
      </c>
      <c r="C242" s="34" t="str">
        <f>'ЕФЕКТИВНІСТЬ 1 кв 2018 року'!C135</f>
        <v>Вугледарський міський суд Донецької області</v>
      </c>
      <c r="E242" s="83">
        <f>'ЕФЕКТИВНІСТЬ 1 кв 2018 року'!K135</f>
        <v>1896.7</v>
      </c>
      <c r="F242" s="5">
        <f>'ЕФЕКТИВНІСТЬ 1 кв 2018 року'!E135</f>
        <v>108.4</v>
      </c>
      <c r="G242" s="83">
        <f>'ЕФЕКТИВНІСТЬ 1 кв 2018 року'!N135</f>
        <v>2</v>
      </c>
      <c r="H242" s="65">
        <f>'ЕФЕКТИВНІСТЬ 1 кв 2018 року'!R135</f>
        <v>-0.99</v>
      </c>
      <c r="I242" s="65">
        <f>'ЕФЕКТИВНІСТЬ 1 кв 2018 року'!Q135</f>
        <v>-1.7000000000000002</v>
      </c>
      <c r="K242" s="23">
        <f>'ЕФЕКТИВНІСТЬ 1 кв 2018 року'!U135</f>
        <v>0</v>
      </c>
      <c r="L242" s="122">
        <f>'ЕФЕКТИВНІСТЬ 1 кв 2018 року'!V135</f>
        <v>0</v>
      </c>
      <c r="M242" s="23" t="str">
        <f>'ЕФЕКТИВНІСТЬ 1 кв 2018 року'!W135</f>
        <v>ВВ</v>
      </c>
      <c r="N242" s="17">
        <f>'ЕФЕКТИВНІСТЬ 1 кв 2018 року'!X135</f>
        <v>0</v>
      </c>
    </row>
    <row r="243" spans="2:14" outlineLevel="1" x14ac:dyDescent="0.25">
      <c r="B243" s="2">
        <f>'ЕФЕКТИВНІСТЬ 1 кв 2018 року'!B136</f>
        <v>98</v>
      </c>
      <c r="C243" s="34" t="str">
        <f>'ЕФЕКТИВНІСТЬ 1 кв 2018 року'!C136</f>
        <v>Дзержинський міський суд Донецької області</v>
      </c>
      <c r="E243" s="83">
        <f>'ЕФЕКТИВНІСТЬ 1 кв 2018 року'!K136</f>
        <v>6285.7</v>
      </c>
      <c r="F243" s="5">
        <f>'ЕФЕКТИВНІСТЬ 1 кв 2018 року'!E136</f>
        <v>639.92999999999995</v>
      </c>
      <c r="G243" s="83">
        <f>'ЕФЕКТИВНІСТЬ 1 кв 2018 року'!N136</f>
        <v>9</v>
      </c>
      <c r="H243" s="65">
        <f>'ЕФЕКТИВНІСТЬ 1 кв 2018 року'!R136</f>
        <v>-0.1</v>
      </c>
      <c r="I243" s="65">
        <f>'ЕФЕКТИВНІСТЬ 1 кв 2018 року'!Q136</f>
        <v>-0.13000000000000003</v>
      </c>
      <c r="K243" s="23">
        <f>'ЕФЕКТИВНІСТЬ 1 кв 2018 року'!U136</f>
        <v>0</v>
      </c>
      <c r="L243" s="122">
        <f>'ЕФЕКТИВНІСТЬ 1 кв 2018 року'!V136</f>
        <v>0</v>
      </c>
      <c r="M243" s="23" t="str">
        <f>'ЕФЕКТИВНІСТЬ 1 кв 2018 року'!W136</f>
        <v>ВВ</v>
      </c>
      <c r="N243" s="17">
        <f>'ЕФЕКТИВНІСТЬ 1 кв 2018 року'!X136</f>
        <v>0</v>
      </c>
    </row>
    <row r="244" spans="2:14" outlineLevel="1" x14ac:dyDescent="0.25">
      <c r="B244" s="2">
        <f>'ЕФЕКТИВНІСТЬ 1 кв 2018 року'!B137</f>
        <v>99</v>
      </c>
      <c r="C244" s="34" t="str">
        <f>'ЕФЕКТИВНІСТЬ 1 кв 2018 року'!C137</f>
        <v>Димитровський міський суд Донецької області</v>
      </c>
      <c r="E244" s="83">
        <f>'ЕФЕКТИВНІСТЬ 1 кв 2018 року'!K137</f>
        <v>3812.7</v>
      </c>
      <c r="F244" s="5">
        <f>'ЕФЕКТИВНІСТЬ 1 кв 2018 року'!E137</f>
        <v>367.86</v>
      </c>
      <c r="G244" s="83">
        <f>'ЕФЕКТИВНІСТЬ 1 кв 2018 року'!N137</f>
        <v>5.0999999999999996</v>
      </c>
      <c r="H244" s="65">
        <f>'ЕФЕКТИВНІСТЬ 1 кв 2018 року'!R137</f>
        <v>-0.15</v>
      </c>
      <c r="I244" s="65">
        <f>'ЕФЕКТИВНІСТЬ 1 кв 2018 року'!Q137</f>
        <v>-0.18999999999999997</v>
      </c>
      <c r="K244" s="23">
        <f>'ЕФЕКТИВНІСТЬ 1 кв 2018 року'!U137</f>
        <v>0</v>
      </c>
      <c r="L244" s="122">
        <f>'ЕФЕКТИВНІСТЬ 1 кв 2018 року'!V137</f>
        <v>0</v>
      </c>
      <c r="M244" s="23" t="str">
        <f>'ЕФЕКТИВНІСТЬ 1 кв 2018 року'!W137</f>
        <v>ВВ</v>
      </c>
      <c r="N244" s="17">
        <f>'ЕФЕКТИВНІСТЬ 1 кв 2018 року'!X137</f>
        <v>0</v>
      </c>
    </row>
    <row r="245" spans="2:14" ht="24" outlineLevel="1" x14ac:dyDescent="0.25">
      <c r="B245" s="2">
        <f>'ЕФЕКТИВНІСТЬ 1 кв 2018 року'!B138</f>
        <v>100</v>
      </c>
      <c r="C245" s="34" t="str">
        <f>'ЕФЕКТИВНІСТЬ 1 кв 2018 року'!C138</f>
        <v>Добропільський міськрайонний суд Донецької області</v>
      </c>
      <c r="E245" s="83">
        <f>'ЕФЕКТИВНІСТЬ 1 кв 2018 року'!K138</f>
        <v>7129.4</v>
      </c>
      <c r="F245" s="5">
        <f>'ЕФЕКТИВНІСТЬ 1 кв 2018 року'!E138</f>
        <v>551.89</v>
      </c>
      <c r="G245" s="83">
        <f>'ЕФЕКТИВНІСТЬ 1 кв 2018 року'!N138</f>
        <v>11</v>
      </c>
      <c r="H245" s="65">
        <f>'ЕФЕКТИВНІСТЬ 1 кв 2018 року'!R138</f>
        <v>-0.61</v>
      </c>
      <c r="I245" s="65">
        <f>'ЕФЕКТИВНІСТЬ 1 кв 2018 року'!Q138</f>
        <v>-0.67</v>
      </c>
      <c r="K245" s="23">
        <f>'ЕФЕКТИВНІСТЬ 1 кв 2018 року'!U138</f>
        <v>0</v>
      </c>
      <c r="L245" s="122">
        <f>'ЕФЕКТИВНІСТЬ 1 кв 2018 року'!V138</f>
        <v>0</v>
      </c>
      <c r="M245" s="23" t="str">
        <f>'ЕФЕКТИВНІСТЬ 1 кв 2018 року'!W138</f>
        <v>ВВ</v>
      </c>
      <c r="N245" s="17">
        <f>'ЕФЕКТИВНІСТЬ 1 кв 2018 року'!X138</f>
        <v>0</v>
      </c>
    </row>
    <row r="246" spans="2:14" outlineLevel="1" x14ac:dyDescent="0.25">
      <c r="B246" s="2">
        <f>'ЕФЕКТИВНІСТЬ 1 кв 2018 року'!B139</f>
        <v>101</v>
      </c>
      <c r="C246" s="34" t="str">
        <f>'ЕФЕКТИВНІСТЬ 1 кв 2018 року'!C139</f>
        <v>Дружківський міський суд Донецької області</v>
      </c>
      <c r="E246" s="83">
        <f>'ЕФЕКТИВНІСТЬ 1 кв 2018 року'!K139</f>
        <v>5697</v>
      </c>
      <c r="F246" s="5">
        <f>'ЕФЕКТИВНІСТЬ 1 кв 2018 року'!E139</f>
        <v>485.32</v>
      </c>
      <c r="G246" s="83">
        <f>'ЕФЕКТИВНІСТЬ 1 кв 2018 року'!N139</f>
        <v>10.4</v>
      </c>
      <c r="H246" s="65">
        <f>'ЕФЕКТИВНІСТЬ 1 кв 2018 року'!R139</f>
        <v>-0.54</v>
      </c>
      <c r="I246" s="65">
        <f>'ЕФЕКТИВНІСТЬ 1 кв 2018 року'!Q139</f>
        <v>-5.4499999999999993</v>
      </c>
      <c r="K246" s="23">
        <f>'ЕФЕКТИВНІСТЬ 1 кв 2018 року'!U139</f>
        <v>0</v>
      </c>
      <c r="L246" s="122">
        <f>'ЕФЕКТИВНІСТЬ 1 кв 2018 року'!V139</f>
        <v>0</v>
      </c>
      <c r="M246" s="23" t="str">
        <f>'ЕФЕКТИВНІСТЬ 1 кв 2018 року'!W139</f>
        <v>ВВ</v>
      </c>
      <c r="N246" s="17">
        <f>'ЕФЕКТИВНІСТЬ 1 кв 2018 року'!X139</f>
        <v>0</v>
      </c>
    </row>
    <row r="247" spans="2:14" outlineLevel="1" x14ac:dyDescent="0.25">
      <c r="B247" s="2">
        <f>'ЕФЕКТИВНІСТЬ 1 кв 2018 року'!B140</f>
        <v>102</v>
      </c>
      <c r="C247" s="34" t="str">
        <f>'ЕФЕКТИВНІСТЬ 1 кв 2018 року'!C140</f>
        <v>Жовтневий районний суд  м.Маріуполя</v>
      </c>
      <c r="E247" s="83">
        <f>'ЕФЕКТИВНІСТЬ 1 кв 2018 року'!K140</f>
        <v>8943.2999999999993</v>
      </c>
      <c r="F247" s="5">
        <f>'ЕФЕКТИВНІСТЬ 1 кв 2018 року'!E140</f>
        <v>1462.68</v>
      </c>
      <c r="G247" s="83">
        <f>'ЕФЕКТИВНІСТЬ 1 кв 2018 року'!N140</f>
        <v>17</v>
      </c>
      <c r="H247" s="65">
        <f>'ЕФЕКТИВНІСТЬ 1 кв 2018 року'!R140</f>
        <v>0.39</v>
      </c>
      <c r="I247" s="65">
        <f>'ЕФЕКТИВНІСТЬ 1 кв 2018 року'!Q140</f>
        <v>-0.53</v>
      </c>
      <c r="K247" s="23">
        <f>'ЕФЕКТИВНІСТЬ 1 кв 2018 року'!U140</f>
        <v>0</v>
      </c>
      <c r="L247" s="122">
        <f>'ЕФЕКТИВНІСТЬ 1 кв 2018 року'!V140</f>
        <v>0</v>
      </c>
      <c r="M247" s="23">
        <f>'ЕФЕКТИВНІСТЬ 1 кв 2018 року'!W140</f>
        <v>0</v>
      </c>
      <c r="N247" s="17" t="str">
        <f>'ЕФЕКТИВНІСТЬ 1 кв 2018 року'!X140</f>
        <v>ВА</v>
      </c>
    </row>
    <row r="248" spans="2:14" outlineLevel="1" x14ac:dyDescent="0.25">
      <c r="B248" s="2">
        <f>'ЕФЕКТИВНІСТЬ 1 кв 2018 року'!B141</f>
        <v>103</v>
      </c>
      <c r="C248" s="34" t="str">
        <f>'ЕФЕКТИВНІСТЬ 1 кв 2018 року'!C141</f>
        <v>Іллічівський районний суд  м.Маріуполя</v>
      </c>
      <c r="E248" s="83">
        <f>'ЕФЕКТИВНІСТЬ 1 кв 2018 року'!K141</f>
        <v>5498.5</v>
      </c>
      <c r="F248" s="5">
        <f>'ЕФЕКТИВНІСТЬ 1 кв 2018 року'!E141</f>
        <v>704.03</v>
      </c>
      <c r="G248" s="83">
        <f>'ЕФЕКТИВНІСТЬ 1 кв 2018 року'!N141</f>
        <v>8</v>
      </c>
      <c r="H248" s="65">
        <f>'ЕФЕКТИВНІСТЬ 1 кв 2018 року'!R141</f>
        <v>0.26</v>
      </c>
      <c r="I248" s="65">
        <f>'ЕФЕКТИВНІСТЬ 1 кв 2018 року'!Q141</f>
        <v>-0.73</v>
      </c>
      <c r="K248" s="23">
        <f>'ЕФЕКТИВНІСТЬ 1 кв 2018 року'!U141</f>
        <v>0</v>
      </c>
      <c r="L248" s="122">
        <f>'ЕФЕКТИВНІСТЬ 1 кв 2018 року'!V141</f>
        <v>0</v>
      </c>
      <c r="M248" s="23">
        <f>'ЕФЕКТИВНІСТЬ 1 кв 2018 року'!W141</f>
        <v>0</v>
      </c>
      <c r="N248" s="17" t="str">
        <f>'ЕФЕКТИВНІСТЬ 1 кв 2018 року'!X141</f>
        <v>ВА</v>
      </c>
    </row>
    <row r="249" spans="2:14" ht="24" outlineLevel="1" x14ac:dyDescent="0.25">
      <c r="B249" s="2">
        <f>'ЕФЕКТИВНІСТЬ 1 кв 2018 року'!B142</f>
        <v>104</v>
      </c>
      <c r="C249" s="34" t="str">
        <f>'ЕФЕКТИВНІСТЬ 1 кв 2018 року'!C142</f>
        <v>Костянтинівський міськрайонний суд Донецької області</v>
      </c>
      <c r="E249" s="83">
        <f>'ЕФЕКТИВНІСТЬ 1 кв 2018 року'!K142</f>
        <v>7885</v>
      </c>
      <c r="F249" s="5">
        <f>'ЕФЕКТИВНІСТЬ 1 кв 2018 року'!E142</f>
        <v>744.27</v>
      </c>
      <c r="G249" s="83">
        <f>'ЕФЕКТИВНІСТЬ 1 кв 2018 року'!N142</f>
        <v>13.9</v>
      </c>
      <c r="H249" s="65">
        <f>'ЕФЕКТИВНІСТЬ 1 кв 2018 року'!R142</f>
        <v>-0.36</v>
      </c>
      <c r="I249" s="65">
        <f>'ЕФЕКТИВНІСТЬ 1 кв 2018 року'!Q142</f>
        <v>-0.57999999999999996</v>
      </c>
      <c r="K249" s="23">
        <f>'ЕФЕКТИВНІСТЬ 1 кв 2018 року'!U142</f>
        <v>0</v>
      </c>
      <c r="L249" s="122">
        <f>'ЕФЕКТИВНІСТЬ 1 кв 2018 року'!V142</f>
        <v>0</v>
      </c>
      <c r="M249" s="23" t="str">
        <f>'ЕФЕКТИВНІСТЬ 1 кв 2018 року'!W142</f>
        <v>ВВ</v>
      </c>
      <c r="N249" s="17">
        <f>'ЕФЕКТИВНІСТЬ 1 кв 2018 року'!X142</f>
        <v>0</v>
      </c>
    </row>
    <row r="250" spans="2:14" outlineLevel="1" x14ac:dyDescent="0.25">
      <c r="B250" s="2">
        <f>'ЕФЕКТИВНІСТЬ 1 кв 2018 року'!B143</f>
        <v>105</v>
      </c>
      <c r="C250" s="34" t="str">
        <f>'ЕФЕКТИВНІСТЬ 1 кв 2018 року'!C143</f>
        <v>Краматорський міський суд Донецької області</v>
      </c>
      <c r="E250" s="83">
        <f>'ЕФЕКТИВНІСТЬ 1 кв 2018 року'!K143</f>
        <v>11006.1</v>
      </c>
      <c r="F250" s="5">
        <f>'ЕФЕКТИВНІСТЬ 1 кв 2018 року'!E143</f>
        <v>1712.99</v>
      </c>
      <c r="G250" s="83">
        <f>'ЕФЕКТИВНІСТЬ 1 кв 2018 року'!N143</f>
        <v>17</v>
      </c>
      <c r="H250" s="65">
        <f>'ЕФЕКТИВНІСТЬ 1 кв 2018 року'!R143</f>
        <v>0.52</v>
      </c>
      <c r="I250" s="65">
        <f>'ЕФЕКТИВНІСТЬ 1 кв 2018 року'!Q143</f>
        <v>-0.43</v>
      </c>
      <c r="K250" s="23">
        <f>'ЕФЕКТИВНІСТЬ 1 кв 2018 року'!U143</f>
        <v>0</v>
      </c>
      <c r="L250" s="122">
        <f>'ЕФЕКТИВНІСТЬ 1 кв 2018 року'!V143</f>
        <v>0</v>
      </c>
      <c r="M250" s="23">
        <f>'ЕФЕКТИВНІСТЬ 1 кв 2018 року'!W143</f>
        <v>0</v>
      </c>
      <c r="N250" s="17" t="str">
        <f>'ЕФЕКТИВНІСТЬ 1 кв 2018 року'!X143</f>
        <v>ВА</v>
      </c>
    </row>
    <row r="251" spans="2:14" ht="24" outlineLevel="1" x14ac:dyDescent="0.25">
      <c r="B251" s="2">
        <f>'ЕФЕКТИВНІСТЬ 1 кв 2018 року'!B144</f>
        <v>106</v>
      </c>
      <c r="C251" s="34" t="str">
        <f>'ЕФЕКТИВНІСТЬ 1 кв 2018 року'!C144</f>
        <v>Красноармійський міськрайонний суд Донецької області</v>
      </c>
      <c r="E251" s="83">
        <f>'ЕФЕКТИВНІСТЬ 1 кв 2018 року'!K144</f>
        <v>8555.6</v>
      </c>
      <c r="F251" s="5">
        <f>'ЕФЕКТИВНІСТЬ 1 кв 2018 року'!E144</f>
        <v>943.09</v>
      </c>
      <c r="G251" s="83">
        <f>'ЕФЕКТИВНІСТЬ 1 кв 2018 року'!N144</f>
        <v>13</v>
      </c>
      <c r="H251" s="65">
        <f>'ЕФЕКТИВНІСТЬ 1 кв 2018 року'!R144</f>
        <v>-2.0000000000000018E-2</v>
      </c>
      <c r="I251" s="65">
        <f>'ЕФЕКТИВНІСТЬ 1 кв 2018 року'!Q144</f>
        <v>-0.42999999999999994</v>
      </c>
      <c r="K251" s="23">
        <f>'ЕФЕКТИВНІСТЬ 1 кв 2018 року'!U144</f>
        <v>0</v>
      </c>
      <c r="L251" s="122">
        <f>'ЕФЕКТИВНІСТЬ 1 кв 2018 року'!V144</f>
        <v>0</v>
      </c>
      <c r="M251" s="23" t="str">
        <f>'ЕФЕКТИВНІСТЬ 1 кв 2018 року'!W144</f>
        <v>ВВ</v>
      </c>
      <c r="N251" s="17">
        <f>'ЕФЕКТИВНІСТЬ 1 кв 2018 року'!X144</f>
        <v>0</v>
      </c>
    </row>
    <row r="252" spans="2:14" outlineLevel="1" x14ac:dyDescent="0.25">
      <c r="B252" s="2">
        <f>'ЕФЕКТИВНІСТЬ 1 кв 2018 року'!B145</f>
        <v>107</v>
      </c>
      <c r="C252" s="34" t="str">
        <f>'ЕФЕКТИВНІСТЬ 1 кв 2018 року'!C145</f>
        <v>Краснолиманський міський суд Донецької області</v>
      </c>
      <c r="E252" s="83">
        <f>'ЕФЕКТИВНІСТЬ 1 кв 2018 року'!K145</f>
        <v>4887.1000000000004</v>
      </c>
      <c r="F252" s="5">
        <f>'ЕФЕКТИВНІСТЬ 1 кв 2018 року'!E145</f>
        <v>393.55</v>
      </c>
      <c r="G252" s="83">
        <f>'ЕФЕКТИВНІСТЬ 1 кв 2018 року'!N145</f>
        <v>5</v>
      </c>
      <c r="H252" s="65">
        <f>'ЕФЕКТИВНІСТЬ 1 кв 2018 року'!R145</f>
        <v>-0.26</v>
      </c>
      <c r="I252" s="65">
        <f>'ЕФЕКТИВНІСТЬ 1 кв 2018 року'!Q145</f>
        <v>-0.20999999999999996</v>
      </c>
      <c r="K252" s="23">
        <f>'ЕФЕКТИВНІСТЬ 1 кв 2018 року'!U145</f>
        <v>0</v>
      </c>
      <c r="L252" s="122">
        <f>'ЕФЕКТИВНІСТЬ 1 кв 2018 року'!V145</f>
        <v>0</v>
      </c>
      <c r="M252" s="23" t="str">
        <f>'ЕФЕКТИВНІСТЬ 1 кв 2018 року'!W145</f>
        <v>ВВ</v>
      </c>
      <c r="N252" s="17">
        <f>'ЕФЕКТИВНІСТЬ 1 кв 2018 року'!X145</f>
        <v>0</v>
      </c>
    </row>
    <row r="253" spans="2:14" outlineLevel="1" x14ac:dyDescent="0.25">
      <c r="B253" s="2">
        <f>'ЕФЕКТИВНІСТЬ 1 кв 2018 року'!B146</f>
        <v>108</v>
      </c>
      <c r="C253" s="34" t="str">
        <f>'ЕФЕКТИВНІСТЬ 1 кв 2018 року'!C146</f>
        <v>Мар'їнський районний суд Донецької області</v>
      </c>
      <c r="E253" s="83">
        <f>'ЕФЕКТИВНІСТЬ 1 кв 2018 року'!K146</f>
        <v>3822.3</v>
      </c>
      <c r="F253" s="5">
        <f>'ЕФЕКТИВНІСТЬ 1 кв 2018 року'!E146</f>
        <v>667.47</v>
      </c>
      <c r="G253" s="83">
        <f>'ЕФЕКТИВНІСТЬ 1 кв 2018 року'!N146</f>
        <v>7</v>
      </c>
      <c r="H253" s="65">
        <f>'ЕФЕКТИВНІСТЬ 1 кв 2018 року'!R146</f>
        <v>0.53</v>
      </c>
      <c r="I253" s="65">
        <f>'ЕФЕКТИВНІСТЬ 1 кв 2018 року'!Q146</f>
        <v>-2.35</v>
      </c>
      <c r="K253" s="23">
        <f>'ЕФЕКТИВНІСТЬ 1 кв 2018 року'!U146</f>
        <v>0</v>
      </c>
      <c r="L253" s="122">
        <f>'ЕФЕКТИВНІСТЬ 1 кв 2018 року'!V146</f>
        <v>0</v>
      </c>
      <c r="M253" s="23">
        <f>'ЕФЕКТИВНІСТЬ 1 кв 2018 року'!W146</f>
        <v>0</v>
      </c>
      <c r="N253" s="17" t="str">
        <f>'ЕФЕКТИВНІСТЬ 1 кв 2018 року'!X146</f>
        <v>ВА</v>
      </c>
    </row>
    <row r="254" spans="2:14" outlineLevel="1" x14ac:dyDescent="0.25">
      <c r="B254" s="2">
        <f>'ЕФЕКТИВНІСТЬ 1 кв 2018 року'!B147</f>
        <v>109</v>
      </c>
      <c r="C254" s="34" t="str">
        <f>'ЕФЕКТИВНІСТЬ 1 кв 2018 року'!C147</f>
        <v>Новогродівський міський суд Донецької області</v>
      </c>
      <c r="E254" s="83">
        <f>'ЕФЕКТИВНІСТЬ 1 кв 2018 року'!K147</f>
        <v>2345</v>
      </c>
      <c r="F254" s="5">
        <f>'ЕФЕКТИВНІСТЬ 1 кв 2018 року'!E147</f>
        <v>75.09</v>
      </c>
      <c r="G254" s="83">
        <f>'ЕФЕКТИВНІСТЬ 1 кв 2018 року'!N147</f>
        <v>1</v>
      </c>
      <c r="H254" s="65">
        <f>'ЕФЕКТИВНІСТЬ 1 кв 2018 року'!R147</f>
        <v>-1.99</v>
      </c>
      <c r="I254" s="65">
        <f>'ЕФЕКТИВНІСТЬ 1 кв 2018 року'!Q147</f>
        <v>-1.9300000000000002</v>
      </c>
      <c r="K254" s="23">
        <f>'ЕФЕКТИВНІСТЬ 1 кв 2018 року'!U147</f>
        <v>0</v>
      </c>
      <c r="L254" s="122">
        <f>'ЕФЕКТИВНІСТЬ 1 кв 2018 року'!V147</f>
        <v>0</v>
      </c>
      <c r="M254" s="23" t="str">
        <f>'ЕФЕКТИВНІСТЬ 1 кв 2018 року'!W147</f>
        <v>ВВ</v>
      </c>
      <c r="N254" s="17">
        <f>'ЕФЕКТИВНІСТЬ 1 кв 2018 року'!X147</f>
        <v>0</v>
      </c>
    </row>
    <row r="255" spans="2:14" outlineLevel="1" x14ac:dyDescent="0.25">
      <c r="B255" s="2">
        <f>'ЕФЕКТИВНІСТЬ 1 кв 2018 року'!B148</f>
        <v>110</v>
      </c>
      <c r="C255" s="34" t="str">
        <f>'ЕФЕКТИВНІСТЬ 1 кв 2018 року'!C148</f>
        <v>Олександрівський районний суд Донецької області</v>
      </c>
      <c r="E255" s="83">
        <f>'ЕФЕКТИВНІСТЬ 1 кв 2018 року'!K148</f>
        <v>2520.1</v>
      </c>
      <c r="F255" s="5">
        <f>'ЕФЕКТИВНІСТЬ 1 кв 2018 року'!E148</f>
        <v>96.61</v>
      </c>
      <c r="G255" s="83">
        <f>'ЕФЕКТИВНІСТЬ 1 кв 2018 року'!N148</f>
        <v>2.5</v>
      </c>
      <c r="H255" s="65">
        <f>'ЕФЕКТИВНІСТЬ 1 кв 2018 року'!R148</f>
        <v>-1.92</v>
      </c>
      <c r="I255" s="65">
        <f>'ЕФЕКТИВНІСТЬ 1 кв 2018 року'!Q148</f>
        <v>-0.10000000000000003</v>
      </c>
      <c r="K255" s="23">
        <f>'ЕФЕКТИВНІСТЬ 1 кв 2018 року'!U148</f>
        <v>0</v>
      </c>
      <c r="L255" s="122">
        <f>'ЕФЕКТИВНІСТЬ 1 кв 2018 року'!V148</f>
        <v>0</v>
      </c>
      <c r="M255" s="23" t="str">
        <f>'ЕФЕКТИВНІСТЬ 1 кв 2018 року'!W148</f>
        <v>ВВ</v>
      </c>
      <c r="N255" s="17">
        <f>'ЕФЕКТИВНІСТЬ 1 кв 2018 року'!X148</f>
        <v>0</v>
      </c>
    </row>
    <row r="256" spans="2:14" outlineLevel="1" x14ac:dyDescent="0.25">
      <c r="B256" s="2">
        <f>'ЕФЕКТИВНІСТЬ 1 кв 2018 року'!B149</f>
        <v>111</v>
      </c>
      <c r="C256" s="34" t="str">
        <f>'ЕФЕКТИВНІСТЬ 1 кв 2018 року'!C149</f>
        <v>Орджонікідзевський районний суд м.Маріуполя</v>
      </c>
      <c r="E256" s="83">
        <f>'ЕФЕКТИВНІСТЬ 1 кв 2018 року'!K149</f>
        <v>6373.1</v>
      </c>
      <c r="F256" s="5">
        <f>'ЕФЕКТИВНІСТЬ 1 кв 2018 року'!E149</f>
        <v>993.54</v>
      </c>
      <c r="G256" s="83">
        <f>'ЕФЕКТИВНІСТЬ 1 кв 2018 року'!N149</f>
        <v>9.9</v>
      </c>
      <c r="H256" s="65">
        <f>'ЕФЕКТИВНІСТЬ 1 кв 2018 року'!R149</f>
        <v>0.51</v>
      </c>
      <c r="I256" s="65">
        <f>'ЕФЕКТИВНІСТЬ 1 кв 2018 року'!Q149</f>
        <v>-0.48000000000000004</v>
      </c>
      <c r="K256" s="23">
        <f>'ЕФЕКТИВНІСТЬ 1 кв 2018 року'!U149</f>
        <v>0</v>
      </c>
      <c r="L256" s="122">
        <f>'ЕФЕКТИВНІСТЬ 1 кв 2018 року'!V149</f>
        <v>0</v>
      </c>
      <c r="M256" s="23">
        <f>'ЕФЕКТИВНІСТЬ 1 кв 2018 року'!W149</f>
        <v>0</v>
      </c>
      <c r="N256" s="17" t="str">
        <f>'ЕФЕКТИВНІСТЬ 1 кв 2018 року'!X149</f>
        <v>ВА</v>
      </c>
    </row>
    <row r="257" spans="2:14" outlineLevel="1" x14ac:dyDescent="0.25">
      <c r="B257" s="2">
        <f>'ЕФЕКТИВНІСТЬ 1 кв 2018 року'!B150</f>
        <v>112</v>
      </c>
      <c r="C257" s="34" t="str">
        <f>'ЕФЕКТИВНІСТЬ 1 кв 2018 року'!C150</f>
        <v>Першотравневий районний суд Донецької області</v>
      </c>
      <c r="E257" s="83">
        <f>'ЕФЕКТИВНІСТЬ 1 кв 2018 року'!K150</f>
        <v>2382.1</v>
      </c>
      <c r="F257" s="5">
        <f>'ЕФЕКТИВНІСТЬ 1 кв 2018 року'!E150</f>
        <v>152.91</v>
      </c>
      <c r="G257" s="83">
        <f>'ЕФЕКТИВНІСТЬ 1 кв 2018 року'!N150</f>
        <v>1</v>
      </c>
      <c r="H257" s="65">
        <f>'ЕФЕКТИВНІСТЬ 1 кв 2018 року'!R150</f>
        <v>0.26000000000000006</v>
      </c>
      <c r="I257" s="65">
        <f>'ЕФЕКТИВНІСТЬ 1 кв 2018 року'!Q150</f>
        <v>-4.59</v>
      </c>
      <c r="K257" s="23">
        <f>'ЕФЕКТИВНІСТЬ 1 кв 2018 року'!U150</f>
        <v>0</v>
      </c>
      <c r="L257" s="122">
        <f>'ЕФЕКТИВНІСТЬ 1 кв 2018 року'!V150</f>
        <v>0</v>
      </c>
      <c r="M257" s="23">
        <f>'ЕФЕКТИВНІСТЬ 1 кв 2018 року'!W150</f>
        <v>0</v>
      </c>
      <c r="N257" s="17" t="str">
        <f>'ЕФЕКТИВНІСТЬ 1 кв 2018 року'!X150</f>
        <v>ВА</v>
      </c>
    </row>
    <row r="258" spans="2:14" outlineLevel="1" x14ac:dyDescent="0.25">
      <c r="B258" s="2">
        <f>'ЕФЕКТИВНІСТЬ 1 кв 2018 року'!B151</f>
        <v>113</v>
      </c>
      <c r="C258" s="34" t="str">
        <f>'ЕФЕКТИВНІСТЬ 1 кв 2018 року'!C151</f>
        <v>Приморський районний суд м. Маріуполя</v>
      </c>
      <c r="E258" s="83">
        <f>'ЕФЕКТИВНІСТЬ 1 кв 2018 року'!K151</f>
        <v>5734</v>
      </c>
      <c r="F258" s="5">
        <f>'ЕФЕКТИВНІСТЬ 1 кв 2018 року'!E151</f>
        <v>726.41</v>
      </c>
      <c r="G258" s="83">
        <f>'ЕФЕКТИВНІСТЬ 1 кв 2018 року'!N151</f>
        <v>6.6</v>
      </c>
      <c r="H258" s="65">
        <f>'ЕФЕКТИВНІСТЬ 1 кв 2018 року'!R151</f>
        <v>0.49</v>
      </c>
      <c r="I258" s="65">
        <f>'ЕФЕКТИВНІСТЬ 1 кв 2018 року'!Q151</f>
        <v>-0.6100000000000001</v>
      </c>
      <c r="K258" s="23">
        <f>'ЕФЕКТИВНІСТЬ 1 кв 2018 року'!U151</f>
        <v>0</v>
      </c>
      <c r="L258" s="122">
        <f>'ЕФЕКТИВНІСТЬ 1 кв 2018 року'!V151</f>
        <v>0</v>
      </c>
      <c r="M258" s="23">
        <f>'ЕФЕКТИВНІСТЬ 1 кв 2018 року'!W151</f>
        <v>0</v>
      </c>
      <c r="N258" s="17" t="str">
        <f>'ЕФЕКТИВНІСТЬ 1 кв 2018 року'!X151</f>
        <v>ВА</v>
      </c>
    </row>
    <row r="259" spans="2:14" outlineLevel="1" x14ac:dyDescent="0.25">
      <c r="B259" s="2">
        <f>'ЕФЕКТИВНІСТЬ 1 кв 2018 року'!B152</f>
        <v>114</v>
      </c>
      <c r="C259" s="34" t="str">
        <f>'ЕФЕКТИВНІСТЬ 1 кв 2018 року'!C152</f>
        <v>Селидівський міський суд Донецької області</v>
      </c>
      <c r="E259" s="83">
        <f>'ЕФЕКТИВНІСТЬ 1 кв 2018 року'!K152</f>
        <v>5250.7</v>
      </c>
      <c r="F259" s="5">
        <f>'ЕФЕКТИВНІСТЬ 1 кв 2018 року'!E152</f>
        <v>661.28</v>
      </c>
      <c r="G259" s="83">
        <f>'ЕФЕКТИВНІСТЬ 1 кв 2018 року'!N152</f>
        <v>5.8</v>
      </c>
      <c r="H259" s="65">
        <f>'ЕФЕКТИВНІСТЬ 1 кв 2018 року'!R152</f>
        <v>0.54</v>
      </c>
      <c r="I259" s="65">
        <f>'ЕФЕКТИВНІСТЬ 1 кв 2018 року'!Q152</f>
        <v>-1.1800000000000002</v>
      </c>
      <c r="K259" s="23">
        <f>'ЕФЕКТИВНІСТЬ 1 кв 2018 року'!U152</f>
        <v>0</v>
      </c>
      <c r="L259" s="122">
        <f>'ЕФЕКТИВНІСТЬ 1 кв 2018 року'!V152</f>
        <v>0</v>
      </c>
      <c r="M259" s="23">
        <f>'ЕФЕКТИВНІСТЬ 1 кв 2018 року'!W152</f>
        <v>0</v>
      </c>
      <c r="N259" s="17" t="str">
        <f>'ЕФЕКТИВНІСТЬ 1 кв 2018 року'!X152</f>
        <v>ВА</v>
      </c>
    </row>
    <row r="260" spans="2:14" outlineLevel="1" x14ac:dyDescent="0.25">
      <c r="B260" s="2">
        <f>'ЕФЕКТИВНІСТЬ 1 кв 2018 року'!B153</f>
        <v>115</v>
      </c>
      <c r="C260" s="34" t="str">
        <f>'ЕФЕКТИВНІСТЬ 1 кв 2018 року'!C153</f>
        <v>Слов'янський міськрайонний суд Донецької області</v>
      </c>
      <c r="E260" s="83">
        <f>'ЕФЕКТИВНІСТЬ 1 кв 2018 року'!K153</f>
        <v>12424.1</v>
      </c>
      <c r="F260" s="5">
        <f>'ЕФЕКТИВНІСТЬ 1 кв 2018 року'!E153</f>
        <v>1450.94</v>
      </c>
      <c r="G260" s="83">
        <f>'ЕФЕКТИВНІСТЬ 1 кв 2018 року'!N153</f>
        <v>20</v>
      </c>
      <c r="H260" s="65">
        <f>'ЕФЕКТИВНІСТЬ 1 кв 2018 року'!R153</f>
        <v>0.03</v>
      </c>
      <c r="I260" s="65">
        <f>'ЕФЕКТИВНІСТЬ 1 кв 2018 року'!Q153</f>
        <v>9.9999999999999978E-2</v>
      </c>
      <c r="K260" s="23">
        <f>'ЕФЕКТИВНІСТЬ 1 кв 2018 року'!U153</f>
        <v>0</v>
      </c>
      <c r="L260" s="122" t="str">
        <f>'ЕФЕКТИВНІСТЬ 1 кв 2018 року'!V153</f>
        <v>АА</v>
      </c>
      <c r="M260" s="23">
        <f>'ЕФЕКТИВНІСТЬ 1 кв 2018 року'!W153</f>
        <v>0</v>
      </c>
      <c r="N260" s="17">
        <f>'ЕФЕКТИВНІСТЬ 1 кв 2018 року'!X153</f>
        <v>0</v>
      </c>
    </row>
    <row r="261" spans="2:14" ht="18.75" x14ac:dyDescent="0.25">
      <c r="C261" s="212" t="s">
        <v>699</v>
      </c>
      <c r="D261" s="212"/>
      <c r="E261" s="212"/>
      <c r="F261" s="78"/>
      <c r="G261" s="78"/>
      <c r="H261" s="78"/>
      <c r="I261" s="78"/>
      <c r="K261" s="78"/>
      <c r="L261" s="78"/>
      <c r="M261" s="78"/>
      <c r="N261" s="78"/>
    </row>
    <row r="262" spans="2:14" ht="24" outlineLevel="1" x14ac:dyDescent="0.25">
      <c r="B262" s="2">
        <f>'ЕФЕКТИВНІСТЬ 1 кв 2018 року'!B154</f>
        <v>116</v>
      </c>
      <c r="C262" s="34" t="str">
        <f>'ЕФЕКТИВНІСТЬ 1 кв 2018 року'!C154</f>
        <v>Андрушівський районний суд Житомирської області</v>
      </c>
      <c r="E262" s="83">
        <f>'ЕФЕКТИВНІСТЬ 1 кв 2018 року'!K154</f>
        <v>3030.2</v>
      </c>
      <c r="F262" s="5">
        <f>'ЕФЕКТИВНІСТЬ 1 кв 2018 року'!E154</f>
        <v>275.63</v>
      </c>
      <c r="G262" s="83">
        <f>'ЕФЕКТИВНІСТЬ 1 кв 2018 року'!N154</f>
        <v>4</v>
      </c>
      <c r="H262" s="65">
        <f>'ЕФЕКТИВНІСТЬ 1 кв 2018 року'!R154</f>
        <v>-0.24</v>
      </c>
      <c r="I262" s="65">
        <f>'ЕФЕКТИВНІСТЬ 1 кв 2018 року'!Q154</f>
        <v>-0.42999999999999994</v>
      </c>
      <c r="K262" s="23">
        <f>'ЕФЕКТИВНІСТЬ 1 кв 2018 року'!U154</f>
        <v>0</v>
      </c>
      <c r="L262" s="122">
        <f>'ЕФЕКТИВНІСТЬ 1 кв 2018 року'!V154</f>
        <v>0</v>
      </c>
      <c r="M262" s="23" t="str">
        <f>'ЕФЕКТИВНІСТЬ 1 кв 2018 року'!W154</f>
        <v>ВВ</v>
      </c>
      <c r="N262" s="17">
        <f>'ЕФЕКТИВНІСТЬ 1 кв 2018 року'!X154</f>
        <v>0</v>
      </c>
    </row>
    <row r="263" spans="2:14" outlineLevel="1" x14ac:dyDescent="0.25">
      <c r="B263" s="2">
        <f>'ЕФЕКТИВНІСТЬ 1 кв 2018 року'!B155</f>
        <v>117</v>
      </c>
      <c r="C263" s="34" t="str">
        <f>'ЕФЕКТИВНІСТЬ 1 кв 2018 року'!C155</f>
        <v>Баранівський районний суд Житомирської області</v>
      </c>
      <c r="E263" s="83">
        <f>'ЕФЕКТИВНІСТЬ 1 кв 2018 року'!K155</f>
        <v>2690.4</v>
      </c>
      <c r="F263" s="5">
        <f>'ЕФЕКТИВНІСТЬ 1 кв 2018 року'!E155</f>
        <v>245.17</v>
      </c>
      <c r="G263" s="83">
        <f>'ЕФЕКТИВНІСТЬ 1 кв 2018 року'!N155</f>
        <v>4</v>
      </c>
      <c r="H263" s="65">
        <f>'ЕФЕКТИВНІСТЬ 1 кв 2018 року'!R155</f>
        <v>-0.32</v>
      </c>
      <c r="I263" s="65">
        <f>'ЕФЕКТИВНІСТЬ 1 кв 2018 року'!Q155</f>
        <v>-0.26999999999999996</v>
      </c>
      <c r="K263" s="23">
        <f>'ЕФЕКТИВНІСТЬ 1 кв 2018 року'!U155</f>
        <v>0</v>
      </c>
      <c r="L263" s="122">
        <f>'ЕФЕКТИВНІСТЬ 1 кв 2018 року'!V155</f>
        <v>0</v>
      </c>
      <c r="M263" s="23" t="str">
        <f>'ЕФЕКТИВНІСТЬ 1 кв 2018 року'!W155</f>
        <v>ВВ</v>
      </c>
      <c r="N263" s="17">
        <f>'ЕФЕКТИВНІСТЬ 1 кв 2018 року'!X155</f>
        <v>0</v>
      </c>
    </row>
    <row r="264" spans="2:14" ht="24" outlineLevel="1" x14ac:dyDescent="0.25">
      <c r="B264" s="2">
        <f>'ЕФЕКТИВНІСТЬ 1 кв 2018 року'!B156</f>
        <v>118</v>
      </c>
      <c r="C264" s="34" t="str">
        <f>'ЕФЕКТИВНІСТЬ 1 кв 2018 року'!C156</f>
        <v>Бердичівський міськрайонний суд Житомирської області</v>
      </c>
      <c r="E264" s="83">
        <f>'ЕФЕКТИВНІСТЬ 1 кв 2018 року'!K156</f>
        <v>5459.6</v>
      </c>
      <c r="F264" s="5">
        <f>'ЕФЕКТИВНІСТЬ 1 кв 2018 року'!E156</f>
        <v>607.48</v>
      </c>
      <c r="G264" s="83">
        <f>'ЕФЕКТИВНІСТЬ 1 кв 2018 року'!N156</f>
        <v>7.6</v>
      </c>
      <c r="H264" s="65">
        <f>'ЕФЕКТИВНІСТЬ 1 кв 2018 року'!R156</f>
        <v>0.06</v>
      </c>
      <c r="I264" s="65">
        <f>'ЕФЕКТИВНІСТЬ 1 кв 2018 року'!Q156</f>
        <v>-1.9100000000000001</v>
      </c>
      <c r="K264" s="23">
        <f>'ЕФЕКТИВНІСТЬ 1 кв 2018 року'!U156</f>
        <v>0</v>
      </c>
      <c r="L264" s="122">
        <f>'ЕФЕКТИВНІСТЬ 1 кв 2018 року'!V156</f>
        <v>0</v>
      </c>
      <c r="M264" s="23">
        <f>'ЕФЕКТИВНІСТЬ 1 кв 2018 року'!W156</f>
        <v>0</v>
      </c>
      <c r="N264" s="17" t="str">
        <f>'ЕФЕКТИВНІСТЬ 1 кв 2018 року'!X156</f>
        <v>ВА</v>
      </c>
    </row>
    <row r="265" spans="2:14" outlineLevel="1" x14ac:dyDescent="0.25">
      <c r="B265" s="2">
        <f>'ЕФЕКТИВНІСТЬ 1 кв 2018 року'!B157</f>
        <v>119</v>
      </c>
      <c r="C265" s="34" t="str">
        <f>'ЕФЕКТИВНІСТЬ 1 кв 2018 року'!C157</f>
        <v>Богунський районний суд м. Житомира</v>
      </c>
      <c r="E265" s="83">
        <f>'ЕФЕКТИВНІСТЬ 1 кв 2018 року'!K157</f>
        <v>9744.6</v>
      </c>
      <c r="F265" s="5">
        <f>'ЕФЕКТИВНІСТЬ 1 кв 2018 року'!E157</f>
        <v>1494.09</v>
      </c>
      <c r="G265" s="83">
        <f>'ЕФЕКТИВНІСТЬ 1 кв 2018 року'!N157</f>
        <v>14.9</v>
      </c>
      <c r="H265" s="65">
        <f>'ЕФЕКТИВНІСТЬ 1 кв 2018 року'!R157</f>
        <v>0.5</v>
      </c>
      <c r="I265" s="65">
        <f>'ЕФЕКТИВНІСТЬ 1 кв 2018 року'!Q157</f>
        <v>-0.81</v>
      </c>
      <c r="K265" s="23">
        <f>'ЕФЕКТИВНІСТЬ 1 кв 2018 року'!U157</f>
        <v>0</v>
      </c>
      <c r="L265" s="122">
        <f>'ЕФЕКТИВНІСТЬ 1 кв 2018 року'!V157</f>
        <v>0</v>
      </c>
      <c r="M265" s="23">
        <f>'ЕФЕКТИВНІСТЬ 1 кв 2018 року'!W157</f>
        <v>0</v>
      </c>
      <c r="N265" s="17" t="str">
        <f>'ЕФЕКТИВНІСТЬ 1 кв 2018 року'!X157</f>
        <v>ВА</v>
      </c>
    </row>
    <row r="266" spans="2:14" ht="24" outlineLevel="1" x14ac:dyDescent="0.25">
      <c r="B266" s="2">
        <f>'ЕФЕКТИВНІСТЬ 1 кв 2018 року'!B158</f>
        <v>120</v>
      </c>
      <c r="C266" s="34" t="str">
        <f>'ЕФЕКТИВНІСТЬ 1 кв 2018 року'!C158</f>
        <v>Брусилівський районний  суд Житомирської області</v>
      </c>
      <c r="E266" s="83">
        <f>'ЕФЕКТИВНІСТЬ 1 кв 2018 року'!K158</f>
        <v>2352.9</v>
      </c>
      <c r="F266" s="5">
        <f>'ЕФЕКТИВНІСТЬ 1 кв 2018 року'!E158</f>
        <v>186.58</v>
      </c>
      <c r="G266" s="83">
        <f>'ЕФЕКТИВНІСТЬ 1 кв 2018 року'!N158</f>
        <v>2.6</v>
      </c>
      <c r="H266" s="65">
        <f>'ЕФЕКТИВНІСТЬ 1 кв 2018 року'!R158</f>
        <v>-0.35</v>
      </c>
      <c r="I266" s="65">
        <f>'ЕФЕКТИВНІСТЬ 1 кв 2018 року'!Q158</f>
        <v>-8.36</v>
      </c>
      <c r="K266" s="23">
        <f>'ЕФЕКТИВНІСТЬ 1 кв 2018 року'!U158</f>
        <v>0</v>
      </c>
      <c r="L266" s="122">
        <f>'ЕФЕКТИВНІСТЬ 1 кв 2018 року'!V158</f>
        <v>0</v>
      </c>
      <c r="M266" s="23" t="str">
        <f>'ЕФЕКТИВНІСТЬ 1 кв 2018 року'!W158</f>
        <v>ВВ</v>
      </c>
      <c r="N266" s="17">
        <f>'ЕФЕКТИВНІСТЬ 1 кв 2018 року'!X158</f>
        <v>0</v>
      </c>
    </row>
    <row r="267" spans="2:14" ht="24" outlineLevel="1" x14ac:dyDescent="0.25">
      <c r="B267" s="2">
        <f>'ЕФЕКТИВНІСТЬ 1 кв 2018 року'!B159</f>
        <v>121</v>
      </c>
      <c r="C267" s="34" t="str">
        <f>'ЕФЕКТИВНІСТЬ 1 кв 2018 року'!C159</f>
        <v>Володарсько-Волинський районний суд Житомирської області</v>
      </c>
      <c r="E267" s="83">
        <f>'ЕФЕКТИВНІСТЬ 1 кв 2018 року'!K159</f>
        <v>2360.5</v>
      </c>
      <c r="F267" s="5">
        <f>'ЕФЕКТИВНІСТЬ 1 кв 2018 року'!E159</f>
        <v>63.97</v>
      </c>
      <c r="G267" s="83">
        <f>'ЕФЕКТИВНІСТЬ 1 кв 2018 року'!N159</f>
        <v>0.5</v>
      </c>
      <c r="H267" s="65">
        <f>'ЕФЕКТИВНІСТЬ 1 кв 2018 року'!R159</f>
        <v>-1.92</v>
      </c>
      <c r="I267" s="65">
        <f>'ЕФЕКТИВНІСТЬ 1 кв 2018 року'!Q159</f>
        <v>-11.91</v>
      </c>
      <c r="K267" s="23">
        <f>'ЕФЕКТИВНІСТЬ 1 кв 2018 року'!U159</f>
        <v>0</v>
      </c>
      <c r="L267" s="122">
        <f>'ЕФЕКТИВНІСТЬ 1 кв 2018 року'!V159</f>
        <v>0</v>
      </c>
      <c r="M267" s="23" t="str">
        <f>'ЕФЕКТИВНІСТЬ 1 кв 2018 року'!W159</f>
        <v>ВВ</v>
      </c>
      <c r="N267" s="17">
        <f>'ЕФЕКТИВНІСТЬ 1 кв 2018 року'!X159</f>
        <v>0</v>
      </c>
    </row>
    <row r="268" spans="2:14" outlineLevel="1" x14ac:dyDescent="0.25">
      <c r="B268" s="2">
        <f>'ЕФЕКТИВНІСТЬ 1 кв 2018 року'!B160</f>
        <v>122</v>
      </c>
      <c r="C268" s="34" t="str">
        <f>'ЕФЕКТИВНІСТЬ 1 кв 2018 року'!C160</f>
        <v>Ємільчинський районний суд Житомирської області</v>
      </c>
      <c r="E268" s="83">
        <f>'ЕФЕКТИВНІСТЬ 1 кв 2018 року'!K160</f>
        <v>2460.1999999999998</v>
      </c>
      <c r="F268" s="5">
        <f>'ЕФЕКТИВНІСТЬ 1 кв 2018 року'!E160</f>
        <v>135.66999999999999</v>
      </c>
      <c r="G268" s="83">
        <f>'ЕФЕКТИВНІСТЬ 1 кв 2018 року'!N160</f>
        <v>2</v>
      </c>
      <c r="H268" s="65">
        <f>'ЕФЕКТИВНІСТЬ 1 кв 2018 року'!R160</f>
        <v>-0.89</v>
      </c>
      <c r="I268" s="65">
        <f>'ЕФЕКТИВНІСТЬ 1 кв 2018 року'!Q160</f>
        <v>-0.7</v>
      </c>
      <c r="K268" s="23">
        <f>'ЕФЕКТИВНІСТЬ 1 кв 2018 року'!U160</f>
        <v>0</v>
      </c>
      <c r="L268" s="122">
        <f>'ЕФЕКТИВНІСТЬ 1 кв 2018 року'!V160</f>
        <v>0</v>
      </c>
      <c r="M268" s="23" t="str">
        <f>'ЕФЕКТИВНІСТЬ 1 кв 2018 року'!W160</f>
        <v>ВВ</v>
      </c>
      <c r="N268" s="17">
        <f>'ЕФЕКТИВНІСТЬ 1 кв 2018 року'!X160</f>
        <v>0</v>
      </c>
    </row>
    <row r="269" spans="2:14" outlineLevel="1" x14ac:dyDescent="0.25">
      <c r="B269" s="2">
        <f>'ЕФЕКТИВНІСТЬ 1 кв 2018 року'!B161</f>
        <v>123</v>
      </c>
      <c r="C269" s="34" t="str">
        <f>'ЕФЕКТИВНІСТЬ 1 кв 2018 року'!C161</f>
        <v>Житомирський районний суд Житомирської області</v>
      </c>
      <c r="E269" s="83">
        <f>'ЕФЕКТИВНІСТЬ 1 кв 2018 року'!K161</f>
        <v>4953.3</v>
      </c>
      <c r="F269" s="5">
        <f>'ЕФЕКТИВНІСТЬ 1 кв 2018 року'!E161</f>
        <v>486.8</v>
      </c>
      <c r="G269" s="83">
        <f>'ЕФЕКТИВНІСТЬ 1 кв 2018 року'!N161</f>
        <v>5</v>
      </c>
      <c r="H269" s="65">
        <f>'ЕФЕКТИВНІСТЬ 1 кв 2018 року'!R161</f>
        <v>0.14000000000000001</v>
      </c>
      <c r="I269" s="65">
        <f>'ЕФЕКТИВНІСТЬ 1 кв 2018 року'!Q161</f>
        <v>-1.42</v>
      </c>
      <c r="K269" s="23">
        <f>'ЕФЕКТИВНІСТЬ 1 кв 2018 року'!U161</f>
        <v>0</v>
      </c>
      <c r="L269" s="122">
        <f>'ЕФЕКТИВНІСТЬ 1 кв 2018 року'!V161</f>
        <v>0</v>
      </c>
      <c r="M269" s="23">
        <f>'ЕФЕКТИВНІСТЬ 1 кв 2018 року'!W161</f>
        <v>0</v>
      </c>
      <c r="N269" s="17" t="str">
        <f>'ЕФЕКТИВНІСТЬ 1 кв 2018 року'!X161</f>
        <v>ВА</v>
      </c>
    </row>
    <row r="270" spans="2:14" outlineLevel="1" x14ac:dyDescent="0.25">
      <c r="B270" s="2">
        <f>'ЕФЕКТИВНІСТЬ 1 кв 2018 року'!B162</f>
        <v>124</v>
      </c>
      <c r="C270" s="34" t="str">
        <f>'ЕФЕКТИВНІСТЬ 1 кв 2018 року'!C162</f>
        <v>Корольовський районний суд м. Житомира</v>
      </c>
      <c r="E270" s="83">
        <f>'ЕФЕКТИВНІСТЬ 1 кв 2018 року'!K162</f>
        <v>8940.2999999999993</v>
      </c>
      <c r="F270" s="5">
        <f>'ЕФЕКТИВНІСТЬ 1 кв 2018 року'!E162</f>
        <v>1097.24</v>
      </c>
      <c r="G270" s="83">
        <f>'ЕФЕКТИВНІСТЬ 1 кв 2018 року'!N162</f>
        <v>14</v>
      </c>
      <c r="H270" s="65">
        <f>'ЕФЕКТИВНІСТЬ 1 кв 2018 року'!R162</f>
        <v>0.12000000000000002</v>
      </c>
      <c r="I270" s="65">
        <f>'ЕФЕКТИВНІСТЬ 1 кв 2018 року'!Q162</f>
        <v>-1.6800000000000002</v>
      </c>
      <c r="K270" s="23">
        <f>'ЕФЕКТИВНІСТЬ 1 кв 2018 року'!U162</f>
        <v>0</v>
      </c>
      <c r="L270" s="122">
        <f>'ЕФЕКТИВНІСТЬ 1 кв 2018 року'!V162</f>
        <v>0</v>
      </c>
      <c r="M270" s="23">
        <f>'ЕФЕКТИВНІСТЬ 1 кв 2018 року'!W162</f>
        <v>0</v>
      </c>
      <c r="N270" s="17" t="str">
        <f>'ЕФЕКТИВНІСТЬ 1 кв 2018 року'!X162</f>
        <v>ВА</v>
      </c>
    </row>
    <row r="271" spans="2:14" ht="24" outlineLevel="1" x14ac:dyDescent="0.25">
      <c r="B271" s="2">
        <f>'ЕФЕКТИВНІСТЬ 1 кв 2018 року'!B163</f>
        <v>125</v>
      </c>
      <c r="C271" s="34" t="str">
        <f>'ЕФЕКТИВНІСТЬ 1 кв 2018 року'!C163</f>
        <v>Коростенський міськрайонний суд Житомирської області</v>
      </c>
      <c r="E271" s="83">
        <f>'ЕФЕКТИВНІСТЬ 1 кв 2018 року'!K163</f>
        <v>6321.5</v>
      </c>
      <c r="F271" s="5">
        <f>'ЕФЕКТИВНІСТЬ 1 кв 2018 року'!E163</f>
        <v>782.9</v>
      </c>
      <c r="G271" s="83">
        <f>'ЕФЕКТИВНІСТЬ 1 кв 2018 року'!N163</f>
        <v>6.8</v>
      </c>
      <c r="H271" s="65">
        <f>'ЕФЕКТИВНІСТЬ 1 кв 2018 року'!R163</f>
        <v>0.53</v>
      </c>
      <c r="I271" s="65">
        <f>'ЕФЕКТИВНІСТЬ 1 кв 2018 року'!Q163</f>
        <v>-0.86</v>
      </c>
      <c r="K271" s="23">
        <f>'ЕФЕКТИВНІСТЬ 1 кв 2018 року'!U163</f>
        <v>0</v>
      </c>
      <c r="L271" s="122">
        <f>'ЕФЕКТИВНІСТЬ 1 кв 2018 року'!V163</f>
        <v>0</v>
      </c>
      <c r="M271" s="23">
        <f>'ЕФЕКТИВНІСТЬ 1 кв 2018 року'!W163</f>
        <v>0</v>
      </c>
      <c r="N271" s="17" t="str">
        <f>'ЕФЕКТИВНІСТЬ 1 кв 2018 року'!X163</f>
        <v>ВА</v>
      </c>
    </row>
    <row r="272" spans="2:14" ht="24" outlineLevel="1" x14ac:dyDescent="0.25">
      <c r="B272" s="2">
        <f>'ЕФЕКТИВНІСТЬ 1 кв 2018 року'!B164</f>
        <v>126</v>
      </c>
      <c r="C272" s="34" t="str">
        <f>'ЕФЕКТИВНІСТЬ 1 кв 2018 року'!C164</f>
        <v>Коростишівський районний суд Житомирської області</v>
      </c>
      <c r="E272" s="83">
        <f>'ЕФЕКТИВНІСТЬ 1 кв 2018 року'!K164</f>
        <v>3660.4</v>
      </c>
      <c r="F272" s="5">
        <f>'ЕФЕКТИВНІСТЬ 1 кв 2018 року'!E164</f>
        <v>344.54</v>
      </c>
      <c r="G272" s="83">
        <f>'ЕФЕКТИВНІСТЬ 1 кв 2018 року'!N164</f>
        <v>4.8</v>
      </c>
      <c r="H272" s="65">
        <f>'ЕФЕКТИВНІСТЬ 1 кв 2018 року'!R164</f>
        <v>-0.15999999999999998</v>
      </c>
      <c r="I272" s="65">
        <f>'ЕФЕКТИВНІСТЬ 1 кв 2018 року'!Q164</f>
        <v>-1.08</v>
      </c>
      <c r="K272" s="23">
        <f>'ЕФЕКТИВНІСТЬ 1 кв 2018 року'!U164</f>
        <v>0</v>
      </c>
      <c r="L272" s="122">
        <f>'ЕФЕКТИВНІСТЬ 1 кв 2018 року'!V164</f>
        <v>0</v>
      </c>
      <c r="M272" s="23" t="str">
        <f>'ЕФЕКТИВНІСТЬ 1 кв 2018 року'!W164</f>
        <v>ВВ</v>
      </c>
      <c r="N272" s="17">
        <f>'ЕФЕКТИВНІСТЬ 1 кв 2018 року'!X164</f>
        <v>0</v>
      </c>
    </row>
    <row r="273" spans="2:14" outlineLevel="1" x14ac:dyDescent="0.25">
      <c r="B273" s="2">
        <f>'ЕФЕКТИВНІСТЬ 1 кв 2018 року'!B165</f>
        <v>127</v>
      </c>
      <c r="C273" s="34" t="str">
        <f>'ЕФЕКТИВНІСТЬ 1 кв 2018 року'!C165</f>
        <v>Лугинський районний суд Житомирської області</v>
      </c>
      <c r="E273" s="83">
        <f>'ЕФЕКТИВНІСТЬ 1 кв 2018 року'!K165</f>
        <v>2851.3</v>
      </c>
      <c r="F273" s="5">
        <f>'ЕФЕКТИВНІСТЬ 1 кв 2018 року'!E165</f>
        <v>142.9</v>
      </c>
      <c r="G273" s="83">
        <f>'ЕФЕКТИВНІСТЬ 1 кв 2018 року'!N165</f>
        <v>3.6</v>
      </c>
      <c r="H273" s="65">
        <f>'ЕФЕКТИВНІСТЬ 1 кв 2018 року'!R165</f>
        <v>-1.36</v>
      </c>
      <c r="I273" s="65">
        <f>'ЕФЕКТИВНІСТЬ 1 кв 2018 року'!Q165</f>
        <v>-8.9999999999999969E-2</v>
      </c>
      <c r="K273" s="23">
        <f>'ЕФЕКТИВНІСТЬ 1 кв 2018 року'!U165</f>
        <v>0</v>
      </c>
      <c r="L273" s="122">
        <f>'ЕФЕКТИВНІСТЬ 1 кв 2018 року'!V165</f>
        <v>0</v>
      </c>
      <c r="M273" s="23" t="str">
        <f>'ЕФЕКТИВНІСТЬ 1 кв 2018 року'!W165</f>
        <v>ВВ</v>
      </c>
      <c r="N273" s="17">
        <f>'ЕФЕКТИВНІСТЬ 1 кв 2018 року'!X165</f>
        <v>0</v>
      </c>
    </row>
    <row r="274" spans="2:14" outlineLevel="1" x14ac:dyDescent="0.25">
      <c r="B274" s="2">
        <f>'ЕФЕКТИВНІСТЬ 1 кв 2018 року'!B166</f>
        <v>128</v>
      </c>
      <c r="C274" s="34" t="str">
        <f>'ЕФЕКТИВНІСТЬ 1 кв 2018 року'!C166</f>
        <v>Любарський районний суд Житомирської області</v>
      </c>
      <c r="E274" s="83">
        <f>'ЕФЕКТИВНІСТЬ 1 кв 2018 року'!K166</f>
        <v>1860.4</v>
      </c>
      <c r="F274" s="5">
        <f>'ЕФЕКТИВНІСТЬ 1 кв 2018 року'!E166</f>
        <v>171.02</v>
      </c>
      <c r="G274" s="83">
        <f>'ЕФЕКТИВНІСТЬ 1 кв 2018 року'!N166</f>
        <v>1</v>
      </c>
      <c r="H274" s="65">
        <f>'ЕФЕКТИВНІСТЬ 1 кв 2018 року'!R166</f>
        <v>0.89</v>
      </c>
      <c r="I274" s="65">
        <f>'ЕФЕКТИВНІСТЬ 1 кв 2018 року'!Q166</f>
        <v>-2.5299999999999998</v>
      </c>
      <c r="K274" s="23">
        <f>'ЕФЕКТИВНІСТЬ 1 кв 2018 року'!U166</f>
        <v>0</v>
      </c>
      <c r="L274" s="122">
        <f>'ЕФЕКТИВНІСТЬ 1 кв 2018 року'!V166</f>
        <v>0</v>
      </c>
      <c r="M274" s="23">
        <f>'ЕФЕКТИВНІСТЬ 1 кв 2018 року'!W166</f>
        <v>0</v>
      </c>
      <c r="N274" s="17" t="str">
        <f>'ЕФЕКТИВНІСТЬ 1 кв 2018 року'!X166</f>
        <v>ВА</v>
      </c>
    </row>
    <row r="275" spans="2:14" outlineLevel="1" x14ac:dyDescent="0.25">
      <c r="B275" s="2">
        <f>'ЕФЕКТИВНІСТЬ 1 кв 2018 року'!B167</f>
        <v>129</v>
      </c>
      <c r="C275" s="34" t="str">
        <f>'ЕФЕКТИВНІСТЬ 1 кв 2018 року'!C167</f>
        <v>Малинський районний суд Житомирської області</v>
      </c>
      <c r="E275" s="83">
        <f>'ЕФЕКТИВНІСТЬ 1 кв 2018 року'!K167</f>
        <v>2681.1</v>
      </c>
      <c r="F275" s="5">
        <f>'ЕФЕКТИВНІСТЬ 1 кв 2018 року'!E167</f>
        <v>331.46</v>
      </c>
      <c r="G275" s="83">
        <f>'ЕФЕКТИВНІСТЬ 1 кв 2018 року'!N167</f>
        <v>3</v>
      </c>
      <c r="H275" s="65">
        <f>'ЕФЕКТИВНІСТЬ 1 кв 2018 року'!R167</f>
        <v>0.47000000000000003</v>
      </c>
      <c r="I275" s="65">
        <f>'ЕФЕКТИВНІСТЬ 1 кв 2018 року'!Q167</f>
        <v>-0.42</v>
      </c>
      <c r="K275" s="23">
        <f>'ЕФЕКТИВНІСТЬ 1 кв 2018 року'!U167</f>
        <v>0</v>
      </c>
      <c r="L275" s="122">
        <f>'ЕФЕКТИВНІСТЬ 1 кв 2018 року'!V167</f>
        <v>0</v>
      </c>
      <c r="M275" s="23">
        <f>'ЕФЕКТИВНІСТЬ 1 кв 2018 року'!W167</f>
        <v>0</v>
      </c>
      <c r="N275" s="17" t="str">
        <f>'ЕФЕКТИВНІСТЬ 1 кв 2018 року'!X167</f>
        <v>ВА</v>
      </c>
    </row>
    <row r="276" spans="2:14" outlineLevel="1" x14ac:dyDescent="0.25">
      <c r="B276" s="2">
        <f>'ЕФЕКТИВНІСТЬ 1 кв 2018 року'!B168</f>
        <v>130</v>
      </c>
      <c r="C276" s="34" t="str">
        <f>'ЕФЕКТИВНІСТЬ 1 кв 2018 року'!C168</f>
        <v>Народицький районний суд Житомирської області</v>
      </c>
      <c r="E276" s="83">
        <f>'ЕФЕКТИВНІСТЬ 1 кв 2018 року'!K168</f>
        <v>2330.4</v>
      </c>
      <c r="F276" s="5">
        <f>'ЕФЕКТИВНІСТЬ 1 кв 2018 року'!E168</f>
        <v>95.25</v>
      </c>
      <c r="G276" s="83">
        <f>'ЕФЕКТИВНІСТЬ 1 кв 2018 року'!N168</f>
        <v>2</v>
      </c>
      <c r="H276" s="65">
        <f>'ЕФЕКТИВНІСТЬ 1 кв 2018 року'!R168</f>
        <v>-1.69</v>
      </c>
      <c r="I276" s="65">
        <f>'ЕФЕКТИВНІСТЬ 1 кв 2018 року'!Q168</f>
        <v>-0.4</v>
      </c>
      <c r="K276" s="23">
        <f>'ЕФЕКТИВНІСТЬ 1 кв 2018 року'!U168</f>
        <v>0</v>
      </c>
      <c r="L276" s="122">
        <f>'ЕФЕКТИВНІСТЬ 1 кв 2018 року'!V168</f>
        <v>0</v>
      </c>
      <c r="M276" s="23" t="str">
        <f>'ЕФЕКТИВНІСТЬ 1 кв 2018 року'!W168</f>
        <v>ВВ</v>
      </c>
      <c r="N276" s="17">
        <f>'ЕФЕКТИВНІСТЬ 1 кв 2018 року'!X168</f>
        <v>0</v>
      </c>
    </row>
    <row r="277" spans="2:14" ht="24" outlineLevel="1" x14ac:dyDescent="0.25">
      <c r="B277" s="2">
        <f>'ЕФЕКТИВНІСТЬ 1 кв 2018 року'!B169</f>
        <v>131</v>
      </c>
      <c r="C277" s="34" t="str">
        <f>'ЕФЕКТИВНІСТЬ 1 кв 2018 року'!C169</f>
        <v>Новоград-Волинський міськрайонний суд Житомирської області</v>
      </c>
      <c r="E277" s="83">
        <f>'ЕФЕКТИВНІСТЬ 1 кв 2018 року'!K169</f>
        <v>6173.4</v>
      </c>
      <c r="F277" s="5">
        <f>'ЕФЕКТИВНІСТЬ 1 кв 2018 року'!E169</f>
        <v>620.03</v>
      </c>
      <c r="G277" s="83">
        <f>'ЕФЕКТИВНІСТЬ 1 кв 2018 року'!N169</f>
        <v>9</v>
      </c>
      <c r="H277" s="65">
        <f>'ЕФЕКТИВНІСТЬ 1 кв 2018 року'!R169</f>
        <v>-0.15</v>
      </c>
      <c r="I277" s="65">
        <f>'ЕФЕКТИВНІСТЬ 1 кв 2018 року'!Q169</f>
        <v>-0.6</v>
      </c>
      <c r="K277" s="23">
        <f>'ЕФЕКТИВНІСТЬ 1 кв 2018 року'!U169</f>
        <v>0</v>
      </c>
      <c r="L277" s="122">
        <f>'ЕФЕКТИВНІСТЬ 1 кв 2018 року'!V169</f>
        <v>0</v>
      </c>
      <c r="M277" s="23" t="str">
        <f>'ЕФЕКТИВНІСТЬ 1 кв 2018 року'!W169</f>
        <v>ВВ</v>
      </c>
      <c r="N277" s="17">
        <f>'ЕФЕКТИВНІСТЬ 1 кв 2018 року'!X169</f>
        <v>0</v>
      </c>
    </row>
    <row r="278" spans="2:14" outlineLevel="1" x14ac:dyDescent="0.25">
      <c r="B278" s="2">
        <f>'ЕФЕКТИВНІСТЬ 1 кв 2018 року'!B170</f>
        <v>132</v>
      </c>
      <c r="C278" s="34" t="str">
        <f>'ЕФЕКТИВНІСТЬ 1 кв 2018 року'!C170</f>
        <v>Овруцький районний суд Житомирської області</v>
      </c>
      <c r="E278" s="83">
        <f>'ЕФЕКТИВНІСТЬ 1 кв 2018 року'!K170</f>
        <v>4975.8999999999996</v>
      </c>
      <c r="F278" s="5">
        <f>'ЕФЕКТИВНІСТЬ 1 кв 2018 року'!E170</f>
        <v>599.17999999999995</v>
      </c>
      <c r="G278" s="83">
        <f>'ЕФЕКТИВНІСТЬ 1 кв 2018 року'!N170</f>
        <v>6.9</v>
      </c>
      <c r="H278" s="65">
        <f>'ЕФЕКТИВНІСТЬ 1 кв 2018 року'!R170</f>
        <v>0.2</v>
      </c>
      <c r="I278" s="65">
        <f>'ЕФЕКТИВНІСТЬ 1 кв 2018 року'!Q170</f>
        <v>0.37999999999999995</v>
      </c>
      <c r="K278" s="23">
        <f>'ЕФЕКТИВНІСТЬ 1 кв 2018 року'!U170</f>
        <v>0</v>
      </c>
      <c r="L278" s="122" t="str">
        <f>'ЕФЕКТИВНІСТЬ 1 кв 2018 року'!V170</f>
        <v>АА</v>
      </c>
      <c r="M278" s="23">
        <f>'ЕФЕКТИВНІСТЬ 1 кв 2018 року'!W170</f>
        <v>0</v>
      </c>
      <c r="N278" s="17">
        <f>'ЕФЕКТИВНІСТЬ 1 кв 2018 року'!X170</f>
        <v>0</v>
      </c>
    </row>
    <row r="279" spans="2:14" outlineLevel="1" x14ac:dyDescent="0.25">
      <c r="B279" s="2">
        <f>'ЕФЕКТИВНІСТЬ 1 кв 2018 року'!B171</f>
        <v>133</v>
      </c>
      <c r="C279" s="34" t="str">
        <f>'ЕФЕКТИВНІСТЬ 1 кв 2018 року'!C171</f>
        <v>Олевський районний суд Житомирської області</v>
      </c>
      <c r="E279" s="83">
        <f>'ЕФЕКТИВНІСТЬ 1 кв 2018 року'!K171</f>
        <v>3823.1</v>
      </c>
      <c r="F279" s="5">
        <f>'ЕФЕКТИВНІСТЬ 1 кв 2018 року'!E171</f>
        <v>268.97000000000003</v>
      </c>
      <c r="G279" s="83">
        <f>'ЕФЕКТИВНІСТЬ 1 кв 2018 року'!N171</f>
        <v>3</v>
      </c>
      <c r="H279" s="65">
        <f>'ЕФЕКТИВНІСТЬ 1 кв 2018 року'!R171</f>
        <v>-0.30000000000000004</v>
      </c>
      <c r="I279" s="65">
        <f>'ЕФЕКТИВНІСТЬ 1 кв 2018 року'!Q171</f>
        <v>-0.52000000000000013</v>
      </c>
      <c r="K279" s="23">
        <f>'ЕФЕКТИВНІСТЬ 1 кв 2018 року'!U171</f>
        <v>0</v>
      </c>
      <c r="L279" s="122">
        <f>'ЕФЕКТИВНІСТЬ 1 кв 2018 року'!V171</f>
        <v>0</v>
      </c>
      <c r="M279" s="23" t="str">
        <f>'ЕФЕКТИВНІСТЬ 1 кв 2018 року'!W171</f>
        <v>ВВ</v>
      </c>
      <c r="N279" s="17">
        <f>'ЕФЕКТИВНІСТЬ 1 кв 2018 року'!X171</f>
        <v>0</v>
      </c>
    </row>
    <row r="280" spans="2:14" ht="24" outlineLevel="1" x14ac:dyDescent="0.25">
      <c r="B280" s="2">
        <f>'ЕФЕКТИВНІСТЬ 1 кв 2018 року'!B172</f>
        <v>134</v>
      </c>
      <c r="C280" s="34" t="str">
        <f>'ЕФЕКТИВНІСТЬ 1 кв 2018 року'!C172</f>
        <v>Попільнянський районний суд Житомирської області</v>
      </c>
      <c r="E280" s="83">
        <f>'ЕФЕКТИВНІСТЬ 1 кв 2018 року'!K172</f>
        <v>2355.1999999999998</v>
      </c>
      <c r="F280" s="5">
        <f>'ЕФЕКТИВНІСТЬ 1 кв 2018 року'!E172</f>
        <v>196.67</v>
      </c>
      <c r="G280" s="83">
        <f>'ЕФЕКТИВНІСТЬ 1 кв 2018 року'!N172</f>
        <v>2</v>
      </c>
      <c r="H280" s="65">
        <f>'ЕФЕКТИВНІСТЬ 1 кв 2018 року'!R172</f>
        <v>-9.999999999999995E-3</v>
      </c>
      <c r="I280" s="65">
        <f>'ЕФЕКТИВНІСТЬ 1 кв 2018 року'!Q172</f>
        <v>-1.38</v>
      </c>
      <c r="K280" s="23">
        <f>'ЕФЕКТИВНІСТЬ 1 кв 2018 року'!U172</f>
        <v>0</v>
      </c>
      <c r="L280" s="122">
        <f>'ЕФЕКТИВНІСТЬ 1 кв 2018 року'!V172</f>
        <v>0</v>
      </c>
      <c r="M280" s="23" t="str">
        <f>'ЕФЕКТИВНІСТЬ 1 кв 2018 року'!W172</f>
        <v>ВВ</v>
      </c>
      <c r="N280" s="17">
        <f>'ЕФЕКТИВНІСТЬ 1 кв 2018 року'!X172</f>
        <v>0</v>
      </c>
    </row>
    <row r="281" spans="2:14" ht="24" outlineLevel="1" x14ac:dyDescent="0.25">
      <c r="B281" s="2">
        <f>'ЕФЕКТИВНІСТЬ 1 кв 2018 року'!B173</f>
        <v>135</v>
      </c>
      <c r="C281" s="34" t="str">
        <f>'ЕФЕКТИВНІСТЬ 1 кв 2018 року'!C173</f>
        <v>Радомишльський районний суд Житомирської області</v>
      </c>
      <c r="E281" s="83">
        <f>'ЕФЕКТИВНІСТЬ 1 кв 2018 року'!K173</f>
        <v>2317</v>
      </c>
      <c r="F281" s="5">
        <f>'ЕФЕКТИВНІСТЬ 1 кв 2018 року'!E173</f>
        <v>258</v>
      </c>
      <c r="G281" s="83">
        <f>'ЕФЕКТИВНІСТЬ 1 кв 2018 року'!N173</f>
        <v>2</v>
      </c>
      <c r="H281" s="65">
        <f>'ЕФЕКТИВНІСТЬ 1 кв 2018 року'!R173</f>
        <v>0.6</v>
      </c>
      <c r="I281" s="65">
        <f>'ЕФЕКТИВНІСТЬ 1 кв 2018 року'!Q173</f>
        <v>-1.0099999999999998</v>
      </c>
      <c r="K281" s="23">
        <f>'ЕФЕКТИВНІСТЬ 1 кв 2018 року'!U173</f>
        <v>0</v>
      </c>
      <c r="L281" s="122">
        <f>'ЕФЕКТИВНІСТЬ 1 кв 2018 року'!V173</f>
        <v>0</v>
      </c>
      <c r="M281" s="23">
        <f>'ЕФЕКТИВНІСТЬ 1 кв 2018 року'!W173</f>
        <v>0</v>
      </c>
      <c r="N281" s="17" t="str">
        <f>'ЕФЕКТИВНІСТЬ 1 кв 2018 року'!X173</f>
        <v>ВА</v>
      </c>
    </row>
    <row r="282" spans="2:14" outlineLevel="1" x14ac:dyDescent="0.25">
      <c r="B282" s="2">
        <f>'ЕФЕКТИВНІСТЬ 1 кв 2018 року'!B174</f>
        <v>136</v>
      </c>
      <c r="C282" s="34" t="str">
        <f>'ЕФЕКТИВНІСТЬ 1 кв 2018 року'!C174</f>
        <v>Романівський районний суд Житомирської області</v>
      </c>
      <c r="E282" s="83">
        <f>'ЕФЕКТИВНІСТЬ 1 кв 2018 року'!K174</f>
        <v>1832.1</v>
      </c>
      <c r="F282" s="5">
        <f>'ЕФЕКТИВНІСТЬ 1 кв 2018 року'!E174</f>
        <v>124.59</v>
      </c>
      <c r="G282" s="83">
        <f>'ЕФЕКТИВНІСТЬ 1 кв 2018 року'!N174</f>
        <v>1</v>
      </c>
      <c r="H282" s="65">
        <f>'ЕФЕКТИВНІСТЬ 1 кв 2018 року'!R174</f>
        <v>4.9999999999999989E-2</v>
      </c>
      <c r="I282" s="65">
        <f>'ЕФЕКТИВНІСТЬ 1 кв 2018 року'!Q174</f>
        <v>-2.31</v>
      </c>
      <c r="K282" s="23">
        <f>'ЕФЕКТИВНІСТЬ 1 кв 2018 року'!U174</f>
        <v>0</v>
      </c>
      <c r="L282" s="122">
        <f>'ЕФЕКТИВНІСТЬ 1 кв 2018 року'!V174</f>
        <v>0</v>
      </c>
      <c r="M282" s="23">
        <f>'ЕФЕКТИВНІСТЬ 1 кв 2018 року'!W174</f>
        <v>0</v>
      </c>
      <c r="N282" s="17" t="str">
        <f>'ЕФЕКТИВНІСТЬ 1 кв 2018 року'!X174</f>
        <v>ВА</v>
      </c>
    </row>
    <row r="283" spans="2:14" outlineLevel="1" x14ac:dyDescent="0.25">
      <c r="B283" s="2">
        <f>'ЕФЕКТИВНІСТЬ 1 кв 2018 року'!B175</f>
        <v>137</v>
      </c>
      <c r="C283" s="34" t="str">
        <f>'ЕФЕКТИВНІСТЬ 1 кв 2018 року'!C175</f>
        <v>Ружинський районний суд Житомирської області</v>
      </c>
      <c r="E283" s="83">
        <f>'ЕФЕКТИВНІСТЬ 1 кв 2018 року'!K175</f>
        <v>2477.3000000000002</v>
      </c>
      <c r="F283" s="5">
        <f>'ЕФЕКТИВНІСТЬ 1 кв 2018 року'!E175</f>
        <v>165.06</v>
      </c>
      <c r="G283" s="83">
        <f>'ЕФЕКТИВНІСТЬ 1 кв 2018 року'!N175</f>
        <v>2.6</v>
      </c>
      <c r="H283" s="65">
        <f>'ЕФЕКТИВНІСТЬ 1 кв 2018 року'!R175</f>
        <v>-0.65999999999999992</v>
      </c>
      <c r="I283" s="65">
        <f>'ЕФЕКТИВНІСТЬ 1 кв 2018 року'!Q175</f>
        <v>-0.31999999999999995</v>
      </c>
      <c r="K283" s="23">
        <f>'ЕФЕКТИВНІСТЬ 1 кв 2018 року'!U175</f>
        <v>0</v>
      </c>
      <c r="L283" s="122">
        <f>'ЕФЕКТИВНІСТЬ 1 кв 2018 року'!V175</f>
        <v>0</v>
      </c>
      <c r="M283" s="23" t="str">
        <f>'ЕФЕКТИВНІСТЬ 1 кв 2018 року'!W175</f>
        <v>ВВ</v>
      </c>
      <c r="N283" s="17">
        <f>'ЕФЕКТИВНІСТЬ 1 кв 2018 року'!X175</f>
        <v>0</v>
      </c>
    </row>
    <row r="284" spans="2:14" ht="24" outlineLevel="1" x14ac:dyDescent="0.25">
      <c r="B284" s="2">
        <f>'ЕФЕКТИВНІСТЬ 1 кв 2018 року'!B176</f>
        <v>138</v>
      </c>
      <c r="C284" s="34" t="str">
        <f>'ЕФЕКТИВНІСТЬ 1 кв 2018 року'!C176</f>
        <v>Червоноармійський районний суд Житомирської області</v>
      </c>
      <c r="E284" s="83">
        <f>'ЕФЕКТИВНІСТЬ 1 кв 2018 року'!K176</f>
        <v>2346.1999999999998</v>
      </c>
      <c r="F284" s="5">
        <f>'ЕФЕКТИВНІСТЬ 1 кв 2018 року'!E176</f>
        <v>136.19999999999999</v>
      </c>
      <c r="G284" s="83">
        <f>'ЕФЕКТИВНІСТЬ 1 кв 2018 року'!N176</f>
        <v>1</v>
      </c>
      <c r="H284" s="65">
        <f>'ЕФЕКТИВНІСТЬ 1 кв 2018 року'!R176</f>
        <v>-6.0000000000000053E-2</v>
      </c>
      <c r="I284" s="65">
        <f>'ЕФЕКТИВНІСТЬ 1 кв 2018 року'!Q176</f>
        <v>-0.53</v>
      </c>
      <c r="K284" s="23">
        <f>'ЕФЕКТИВНІСТЬ 1 кв 2018 року'!U176</f>
        <v>0</v>
      </c>
      <c r="L284" s="122">
        <f>'ЕФЕКТИВНІСТЬ 1 кв 2018 року'!V176</f>
        <v>0</v>
      </c>
      <c r="M284" s="23" t="str">
        <f>'ЕФЕКТИВНІСТЬ 1 кв 2018 року'!W176</f>
        <v>ВВ</v>
      </c>
      <c r="N284" s="17">
        <f>'ЕФЕКТИВНІСТЬ 1 кв 2018 року'!X176</f>
        <v>0</v>
      </c>
    </row>
    <row r="285" spans="2:14" outlineLevel="1" x14ac:dyDescent="0.25">
      <c r="B285" s="2">
        <f>'ЕФЕКТИВНІСТЬ 1 кв 2018 року'!B177</f>
        <v>139</v>
      </c>
      <c r="C285" s="34" t="str">
        <f>'ЕФЕКТИВНІСТЬ 1 кв 2018 року'!C177</f>
        <v>Черняхівський районний суд Житомирської області</v>
      </c>
      <c r="E285" s="83">
        <f>'ЕФЕКТИВНІСТЬ 1 кв 2018 року'!K177</f>
        <v>2701.7</v>
      </c>
      <c r="F285" s="5">
        <f>'ЕФЕКТИВНІСТЬ 1 кв 2018 року'!E177</f>
        <v>210.4</v>
      </c>
      <c r="G285" s="83">
        <f>'ЕФЕКТИВНІСТЬ 1 кв 2018 року'!N177</f>
        <v>2</v>
      </c>
      <c r="H285" s="65">
        <f>'ЕФЕКТИВНІСТЬ 1 кв 2018 року'!R177</f>
        <v>0</v>
      </c>
      <c r="I285" s="65">
        <f>'ЕФЕКТИВНІСТЬ 1 кв 2018 року'!Q177</f>
        <v>-2.4000000000000004</v>
      </c>
      <c r="K285" s="23">
        <f>'ЕФЕКТИВНІСТЬ 1 кв 2018 року'!U177</f>
        <v>0</v>
      </c>
      <c r="L285" s="122">
        <f>'ЕФЕКТИВНІСТЬ 1 кв 2018 року'!V177</f>
        <v>0</v>
      </c>
      <c r="M285" s="23">
        <f>'ЕФЕКТИВНІСТЬ 1 кв 2018 року'!W177</f>
        <v>0</v>
      </c>
      <c r="N285" s="17" t="str">
        <f>'ЕФЕКТИВНІСТЬ 1 кв 2018 року'!X177</f>
        <v>ВА</v>
      </c>
    </row>
    <row r="286" spans="2:14" outlineLevel="1" x14ac:dyDescent="0.25">
      <c r="B286" s="2">
        <f>'ЕФЕКТИВНІСТЬ 1 кв 2018 року'!B178</f>
        <v>140</v>
      </c>
      <c r="C286" s="34" t="str">
        <f>'ЕФЕКТИВНІСТЬ 1 кв 2018 року'!C178</f>
        <v>Чуднівський районний суд Житомирської області</v>
      </c>
      <c r="E286" s="83">
        <f>'ЕФЕКТИВНІСТЬ 1 кв 2018 року'!K178</f>
        <v>1793.5</v>
      </c>
      <c r="F286" s="5">
        <f>'ЕФЕКТИВНІСТЬ 1 кв 2018 року'!E178</f>
        <v>186.62</v>
      </c>
      <c r="G286" s="83">
        <f>'ЕФЕКТИВНІСТЬ 1 кв 2018 року'!N178</f>
        <v>2</v>
      </c>
      <c r="H286" s="65">
        <f>'ЕФЕКТИВНІСТЬ 1 кв 2018 року'!R178</f>
        <v>0.16</v>
      </c>
      <c r="I286" s="65">
        <f>'ЕФЕКТИВНІСТЬ 1 кв 2018 року'!Q178</f>
        <v>-3.75</v>
      </c>
      <c r="K286" s="23">
        <f>'ЕФЕКТИВНІСТЬ 1 кв 2018 року'!U178</f>
        <v>0</v>
      </c>
      <c r="L286" s="122">
        <f>'ЕФЕКТИВНІСТЬ 1 кв 2018 року'!V178</f>
        <v>0</v>
      </c>
      <c r="M286" s="23">
        <f>'ЕФЕКТИВНІСТЬ 1 кв 2018 року'!W178</f>
        <v>0</v>
      </c>
      <c r="N286" s="17" t="str">
        <f>'ЕФЕКТИВНІСТЬ 1 кв 2018 року'!X178</f>
        <v>ВА</v>
      </c>
    </row>
    <row r="287" spans="2:14" ht="18.75" x14ac:dyDescent="0.25">
      <c r="C287" s="134" t="s">
        <v>700</v>
      </c>
      <c r="E287" s="78"/>
      <c r="F287" s="78"/>
      <c r="G287" s="78"/>
      <c r="H287" s="78"/>
      <c r="I287" s="78"/>
      <c r="K287" s="78"/>
      <c r="L287" s="78"/>
      <c r="M287" s="78"/>
      <c r="N287" s="78"/>
    </row>
    <row r="288" spans="2:14" ht="22.5" customHeight="1" outlineLevel="1" x14ac:dyDescent="0.25">
      <c r="B288" s="2">
        <f>'ЕФЕКТИВНІСТЬ 1 кв 2018 року'!B179</f>
        <v>141</v>
      </c>
      <c r="C288" s="34" t="str">
        <f>'ЕФЕКТИВНІСТЬ 1 кв 2018 року'!C179</f>
        <v>Берегівський районний суд Закарпатської області</v>
      </c>
      <c r="E288" s="83">
        <f>'ЕФЕКТИВНІСТЬ 1 кв 2018 року'!K179</f>
        <v>2507.3000000000002</v>
      </c>
      <c r="F288" s="5">
        <f>'ЕФЕКТИВНІСТЬ 1 кв 2018 року'!E179</f>
        <v>348.74</v>
      </c>
      <c r="G288" s="83">
        <f>'ЕФЕКТИВНІСТЬ 1 кв 2018 року'!N179</f>
        <v>4</v>
      </c>
      <c r="H288" s="65">
        <f>'ЕФЕКТИВНІСТЬ 1 кв 2018 року'!R179</f>
        <v>0.3</v>
      </c>
      <c r="I288" s="65">
        <f>'ЕФЕКТИВНІСТЬ 1 кв 2018 року'!Q179</f>
        <v>-0.51</v>
      </c>
      <c r="K288" s="23">
        <f>'ЕФЕКТИВНІСТЬ 1 кв 2018 року'!U179</f>
        <v>0</v>
      </c>
      <c r="L288" s="122">
        <f>'ЕФЕКТИВНІСТЬ 1 кв 2018 року'!V179</f>
        <v>0</v>
      </c>
      <c r="M288" s="23">
        <f>'ЕФЕКТИВНІСТЬ 1 кв 2018 року'!W179</f>
        <v>0</v>
      </c>
      <c r="N288" s="17" t="str">
        <f>'ЕФЕКТИВНІСТЬ 1 кв 2018 року'!X179</f>
        <v>ВА</v>
      </c>
    </row>
    <row r="289" spans="2:14" ht="22.5" customHeight="1" outlineLevel="1" x14ac:dyDescent="0.25">
      <c r="B289" s="2">
        <f>'ЕФЕКТИВНІСТЬ 1 кв 2018 року'!B180</f>
        <v>142</v>
      </c>
      <c r="C289" s="34" t="str">
        <f>'ЕФЕКТИВНІСТЬ 1 кв 2018 року'!C180</f>
        <v>Великоберезнянський районний суд Закарпатської області</v>
      </c>
      <c r="E289" s="83">
        <f>'ЕФЕКТИВНІСТЬ 1 кв 2018 року'!K180</f>
        <v>3635.5</v>
      </c>
      <c r="F289" s="5">
        <f>'ЕФЕКТИВНІСТЬ 1 кв 2018 року'!E180</f>
        <v>228.67</v>
      </c>
      <c r="G289" s="83">
        <f>'ЕФЕКТИВНІСТЬ 1 кв 2018 року'!N180</f>
        <v>2</v>
      </c>
      <c r="H289" s="65">
        <f>'ЕФЕКТИВНІСТЬ 1 кв 2018 року'!R180</f>
        <v>-0.18</v>
      </c>
      <c r="I289" s="65">
        <f>'ЕФЕКТИВНІСТЬ 1 кв 2018 року'!Q180</f>
        <v>-0.32999999999999996</v>
      </c>
      <c r="K289" s="23">
        <f>'ЕФЕКТИВНІСТЬ 1 кв 2018 року'!U180</f>
        <v>0</v>
      </c>
      <c r="L289" s="122">
        <f>'ЕФЕКТИВНІСТЬ 1 кв 2018 року'!V180</f>
        <v>0</v>
      </c>
      <c r="M289" s="23" t="str">
        <f>'ЕФЕКТИВНІСТЬ 1 кв 2018 року'!W180</f>
        <v>ВВ</v>
      </c>
      <c r="N289" s="17">
        <f>'ЕФЕКТИВНІСТЬ 1 кв 2018 року'!X180</f>
        <v>0</v>
      </c>
    </row>
    <row r="290" spans="2:14" ht="22.5" customHeight="1" outlineLevel="1" x14ac:dyDescent="0.25">
      <c r="B290" s="2">
        <f>'ЕФЕКТИВНІСТЬ 1 кв 2018 року'!B181</f>
        <v>143</v>
      </c>
      <c r="C290" s="34" t="str">
        <f>'ЕФЕКТИВНІСТЬ 1 кв 2018 року'!C181</f>
        <v>Виноградівський районний суд Закарпатської області</v>
      </c>
      <c r="E290" s="83">
        <f>'ЕФЕКТИВНІСТЬ 1 кв 2018 року'!K181</f>
        <v>4526.3999999999996</v>
      </c>
      <c r="F290" s="5">
        <f>'ЕФЕКТИВНІСТЬ 1 кв 2018 року'!E181</f>
        <v>556.25</v>
      </c>
      <c r="G290" s="83">
        <f>'ЕФЕКТИВНІСТЬ 1 кв 2018 року'!N181</f>
        <v>6</v>
      </c>
      <c r="H290" s="65">
        <f>'ЕФЕКТИВНІСТЬ 1 кв 2018 року'!R181</f>
        <v>0.29000000000000004</v>
      </c>
      <c r="I290" s="65">
        <f>'ЕФЕКТИВНІСТЬ 1 кв 2018 року'!Q181</f>
        <v>-0.39999999999999997</v>
      </c>
      <c r="K290" s="23">
        <f>'ЕФЕКТИВНІСТЬ 1 кв 2018 року'!U181</f>
        <v>0</v>
      </c>
      <c r="L290" s="122">
        <f>'ЕФЕКТИВНІСТЬ 1 кв 2018 року'!V181</f>
        <v>0</v>
      </c>
      <c r="M290" s="23">
        <f>'ЕФЕКТИВНІСТЬ 1 кв 2018 року'!W181</f>
        <v>0</v>
      </c>
      <c r="N290" s="17" t="str">
        <f>'ЕФЕКТИВНІСТЬ 1 кв 2018 року'!X181</f>
        <v>ВА</v>
      </c>
    </row>
    <row r="291" spans="2:14" ht="22.5" customHeight="1" outlineLevel="1" x14ac:dyDescent="0.25">
      <c r="B291" s="2">
        <f>'ЕФЕКТИВНІСТЬ 1 кв 2018 року'!B182</f>
        <v>144</v>
      </c>
      <c r="C291" s="34" t="str">
        <f>'ЕФЕКТИВНІСТЬ 1 кв 2018 року'!C182</f>
        <v>Воловецький районний суд Закарпатської області</v>
      </c>
      <c r="E291" s="83">
        <f>'ЕФЕКТИВНІСТЬ 1 кв 2018 року'!K182</f>
        <v>2617.5</v>
      </c>
      <c r="F291" s="5">
        <f>'ЕФЕКТИВНІСТЬ 1 кв 2018 року'!E182</f>
        <v>114.8</v>
      </c>
      <c r="G291" s="83">
        <f>'ЕФЕКТИВНІСТЬ 1 кв 2018 року'!N182</f>
        <v>3</v>
      </c>
      <c r="H291" s="65">
        <f>'ЕФЕКТИВНІСТЬ 1 кв 2018 року'!R182</f>
        <v>-1.63</v>
      </c>
      <c r="I291" s="65">
        <f>'ЕФЕКТИВНІСТЬ 1 кв 2018 року'!Q182</f>
        <v>-0.7</v>
      </c>
      <c r="K291" s="23">
        <f>'ЕФЕКТИВНІСТЬ 1 кв 2018 року'!U182</f>
        <v>0</v>
      </c>
      <c r="L291" s="122">
        <f>'ЕФЕКТИВНІСТЬ 1 кв 2018 року'!V182</f>
        <v>0</v>
      </c>
      <c r="M291" s="23" t="str">
        <f>'ЕФЕКТИВНІСТЬ 1 кв 2018 року'!W182</f>
        <v>ВВ</v>
      </c>
      <c r="N291" s="17">
        <f>'ЕФЕКТИВНІСТЬ 1 кв 2018 року'!X182</f>
        <v>0</v>
      </c>
    </row>
    <row r="292" spans="2:14" ht="22.5" customHeight="1" outlineLevel="1" x14ac:dyDescent="0.25">
      <c r="B292" s="2">
        <f>'ЕФЕКТИВНІСТЬ 1 кв 2018 року'!B183</f>
        <v>145</v>
      </c>
      <c r="C292" s="34" t="str">
        <f>'ЕФЕКТИВНІСТЬ 1 кв 2018 року'!C183</f>
        <v>Іршавський районний суд Закарпатської області</v>
      </c>
      <c r="E292" s="83">
        <f>'ЕФЕКТИВНІСТЬ 1 кв 2018 року'!K183</f>
        <v>3633.3</v>
      </c>
      <c r="F292" s="5">
        <f>'ЕФЕКТИВНІСТЬ 1 кв 2018 року'!E183</f>
        <v>451.06</v>
      </c>
      <c r="G292" s="83">
        <f>'ЕФЕКТИВНІСТЬ 1 кв 2018 року'!N183</f>
        <v>4</v>
      </c>
      <c r="H292" s="65">
        <f>'ЕФЕКТИВНІСТЬ 1 кв 2018 року'!R183</f>
        <v>0.5</v>
      </c>
      <c r="I292" s="65">
        <f>'ЕФЕКТИВНІСТЬ 1 кв 2018 року'!Q183</f>
        <v>9.9999999999999811E-3</v>
      </c>
      <c r="K292" s="23">
        <f>'ЕФЕКТИВНІСТЬ 1 кв 2018 року'!U183</f>
        <v>0</v>
      </c>
      <c r="L292" s="122" t="str">
        <f>'ЕФЕКТИВНІСТЬ 1 кв 2018 року'!V183</f>
        <v>АА</v>
      </c>
      <c r="M292" s="23">
        <f>'ЕФЕКТИВНІСТЬ 1 кв 2018 року'!W183</f>
        <v>0</v>
      </c>
      <c r="N292" s="17">
        <f>'ЕФЕКТИВНІСТЬ 1 кв 2018 року'!X183</f>
        <v>0</v>
      </c>
    </row>
    <row r="293" spans="2:14" ht="22.5" customHeight="1" outlineLevel="1" x14ac:dyDescent="0.25">
      <c r="B293" s="2">
        <f>'ЕФЕКТИВНІСТЬ 1 кв 2018 року'!B184</f>
        <v>146</v>
      </c>
      <c r="C293" s="34" t="str">
        <f>'ЕФЕКТИВНІСТЬ 1 кв 2018 року'!C184</f>
        <v>Міжгірський районний суд Закарпатської області</v>
      </c>
      <c r="E293" s="83">
        <f>'ЕФЕКТИВНІСТЬ 1 кв 2018 року'!K184</f>
        <v>3422.9</v>
      </c>
      <c r="F293" s="5">
        <f>'ЕФЕКТИВНІСТЬ 1 кв 2018 року'!E184</f>
        <v>159.52000000000001</v>
      </c>
      <c r="G293" s="83">
        <f>'ЕФЕКТИВНІСТЬ 1 кв 2018 року'!N184</f>
        <v>3</v>
      </c>
      <c r="H293" s="65">
        <f>'ЕФЕКТИВНІСТЬ 1 кв 2018 року'!R184</f>
        <v>-1.3599999999999999</v>
      </c>
      <c r="I293" s="65">
        <f>'ЕФЕКТИВНІСТЬ 1 кв 2018 року'!Q184</f>
        <v>-0.65999999999999992</v>
      </c>
      <c r="K293" s="23">
        <f>'ЕФЕКТИВНІСТЬ 1 кв 2018 року'!U184</f>
        <v>0</v>
      </c>
      <c r="L293" s="122">
        <f>'ЕФЕКТИВНІСТЬ 1 кв 2018 року'!V184</f>
        <v>0</v>
      </c>
      <c r="M293" s="23" t="str">
        <f>'ЕФЕКТИВНІСТЬ 1 кв 2018 року'!W184</f>
        <v>ВВ</v>
      </c>
      <c r="N293" s="17">
        <f>'ЕФЕКТИВНІСТЬ 1 кв 2018 року'!X184</f>
        <v>0</v>
      </c>
    </row>
    <row r="294" spans="2:14" ht="22.5" customHeight="1" outlineLevel="1" x14ac:dyDescent="0.25">
      <c r="B294" s="2">
        <f>'ЕФЕКТИВНІСТЬ 1 кв 2018 року'!B185</f>
        <v>147</v>
      </c>
      <c r="C294" s="34" t="str">
        <f>'ЕФЕКТИВНІСТЬ 1 кв 2018 року'!C185</f>
        <v>Мукачівський міськрайонний суд Закарпатської області</v>
      </c>
      <c r="E294" s="83">
        <f>'ЕФЕКТИВНІСТЬ 1 кв 2018 року'!K185</f>
        <v>11286.4</v>
      </c>
      <c r="F294" s="5">
        <f>'ЕФЕКТИВНІСТЬ 1 кв 2018 року'!E185</f>
        <v>1021.6</v>
      </c>
      <c r="G294" s="83">
        <f>'ЕФЕКТИВНІСТЬ 1 кв 2018 року'!N185</f>
        <v>15</v>
      </c>
      <c r="H294" s="65">
        <f>'ЕФЕКТИВНІСТЬ 1 кв 2018 року'!R185</f>
        <v>-0.25</v>
      </c>
      <c r="I294" s="65">
        <f>'ЕФЕКТИВНІСТЬ 1 кв 2018 року'!Q185</f>
        <v>-0.25999999999999995</v>
      </c>
      <c r="K294" s="23">
        <f>'ЕФЕКТИВНІСТЬ 1 кв 2018 року'!U185</f>
        <v>0</v>
      </c>
      <c r="L294" s="122">
        <f>'ЕФЕКТИВНІСТЬ 1 кв 2018 року'!V185</f>
        <v>0</v>
      </c>
      <c r="M294" s="23" t="str">
        <f>'ЕФЕКТИВНІСТЬ 1 кв 2018 року'!W185</f>
        <v>ВВ</v>
      </c>
      <c r="N294" s="17">
        <f>'ЕФЕКТИВНІСТЬ 1 кв 2018 року'!X185</f>
        <v>0</v>
      </c>
    </row>
    <row r="295" spans="2:14" ht="22.5" customHeight="1" outlineLevel="1" x14ac:dyDescent="0.25">
      <c r="B295" s="2">
        <f>'ЕФЕКТИВНІСТЬ 1 кв 2018 року'!B186</f>
        <v>148</v>
      </c>
      <c r="C295" s="34" t="str">
        <f>'ЕФЕКТИВНІСТЬ 1 кв 2018 року'!C186</f>
        <v>Перечинський районний суд Закарпатської області</v>
      </c>
      <c r="E295" s="83">
        <f>'ЕФЕКТИВНІСТЬ 1 кв 2018 року'!K186</f>
        <v>3107.5</v>
      </c>
      <c r="F295" s="5">
        <f>'ЕФЕКТИВНІСТЬ 1 кв 2018 року'!E186</f>
        <v>263.08</v>
      </c>
      <c r="G295" s="83">
        <f>'ЕФЕКТИВНІСТЬ 1 кв 2018 року'!N186</f>
        <v>3</v>
      </c>
      <c r="H295" s="65">
        <f>'ЕФЕКТИВНІСТЬ 1 кв 2018 року'!R186</f>
        <v>-0.1</v>
      </c>
      <c r="I295" s="65">
        <f>'ЕФЕКТИВНІСТЬ 1 кв 2018 року'!Q186</f>
        <v>7.0000000000000034E-2</v>
      </c>
      <c r="K295" s="23" t="str">
        <f>'ЕФЕКТИВНІСТЬ 1 кв 2018 року'!U186</f>
        <v>АВ</v>
      </c>
      <c r="L295" s="122">
        <f>'ЕФЕКТИВНІСТЬ 1 кв 2018 року'!V186</f>
        <v>0</v>
      </c>
      <c r="M295" s="23">
        <f>'ЕФЕКТИВНІСТЬ 1 кв 2018 року'!W186</f>
        <v>0</v>
      </c>
      <c r="N295" s="17">
        <f>'ЕФЕКТИВНІСТЬ 1 кв 2018 року'!X186</f>
        <v>0</v>
      </c>
    </row>
    <row r="296" spans="2:14" ht="22.5" customHeight="1" outlineLevel="1" x14ac:dyDescent="0.25">
      <c r="B296" s="2">
        <f>'ЕФЕКТИВНІСТЬ 1 кв 2018 року'!B187</f>
        <v>149</v>
      </c>
      <c r="C296" s="34" t="str">
        <f>'ЕФЕКТИВНІСТЬ 1 кв 2018 року'!C187</f>
        <v>Рахівський районний суд Закарпатської області</v>
      </c>
      <c r="E296" s="83">
        <f>'ЕФЕКТИВНІСТЬ 1 кв 2018 року'!K187</f>
        <v>3781</v>
      </c>
      <c r="F296" s="5">
        <f>'ЕФЕКТИВНІСТЬ 1 кв 2018 року'!E187</f>
        <v>338.85</v>
      </c>
      <c r="G296" s="83">
        <f>'ЕФЕКТИВНІСТЬ 1 кв 2018 року'!N187</f>
        <v>4</v>
      </c>
      <c r="H296" s="65">
        <f>'ЕФЕКТИВНІСТЬ 1 кв 2018 року'!R187</f>
        <v>-0.08</v>
      </c>
      <c r="I296" s="65">
        <f>'ЕФЕКТИВНІСТЬ 1 кв 2018 року'!Q187</f>
        <v>-0.38</v>
      </c>
      <c r="K296" s="23">
        <f>'ЕФЕКТИВНІСТЬ 1 кв 2018 року'!U187</f>
        <v>0</v>
      </c>
      <c r="L296" s="122">
        <f>'ЕФЕКТИВНІСТЬ 1 кв 2018 року'!V187</f>
        <v>0</v>
      </c>
      <c r="M296" s="23" t="str">
        <f>'ЕФЕКТИВНІСТЬ 1 кв 2018 року'!W187</f>
        <v>ВВ</v>
      </c>
      <c r="N296" s="17">
        <f>'ЕФЕКТИВНІСТЬ 1 кв 2018 року'!X187</f>
        <v>0</v>
      </c>
    </row>
    <row r="297" spans="2:14" ht="22.5" customHeight="1" outlineLevel="1" x14ac:dyDescent="0.25">
      <c r="B297" s="2">
        <f>'ЕФЕКТИВНІСТЬ 1 кв 2018 року'!B188</f>
        <v>150</v>
      </c>
      <c r="C297" s="34" t="str">
        <f>'ЕФЕКТИВНІСТЬ 1 кв 2018 року'!C188</f>
        <v>Свалявський районний суд Закарпатської області</v>
      </c>
      <c r="E297" s="83">
        <f>'ЕФЕКТИВНІСТЬ 1 кв 2018 року'!K188</f>
        <v>3970</v>
      </c>
      <c r="F297" s="5">
        <f>'ЕФЕКТИВНІСТЬ 1 кв 2018 року'!E188</f>
        <v>302.93</v>
      </c>
      <c r="G297" s="83">
        <f>'ЕФЕКТИВНІСТЬ 1 кв 2018 року'!N188</f>
        <v>6</v>
      </c>
      <c r="H297" s="65">
        <f>'ЕФЕКТИВНІСТЬ 1 кв 2018 року'!R188</f>
        <v>-0.63</v>
      </c>
      <c r="I297" s="65">
        <f>'ЕФЕКТИВНІСТЬ 1 кв 2018 року'!Q188</f>
        <v>-0.77</v>
      </c>
      <c r="K297" s="23">
        <f>'ЕФЕКТИВНІСТЬ 1 кв 2018 року'!U188</f>
        <v>0</v>
      </c>
      <c r="L297" s="122">
        <f>'ЕФЕКТИВНІСТЬ 1 кв 2018 року'!V188</f>
        <v>0</v>
      </c>
      <c r="M297" s="23" t="str">
        <f>'ЕФЕКТИВНІСТЬ 1 кв 2018 року'!W188</f>
        <v>ВВ</v>
      </c>
      <c r="N297" s="17">
        <f>'ЕФЕКТИВНІСТЬ 1 кв 2018 року'!X188</f>
        <v>0</v>
      </c>
    </row>
    <row r="298" spans="2:14" ht="22.5" customHeight="1" outlineLevel="1" x14ac:dyDescent="0.25">
      <c r="B298" s="2">
        <f>'ЕФЕКТИВНІСТЬ 1 кв 2018 року'!B189</f>
        <v>151</v>
      </c>
      <c r="C298" s="34" t="str">
        <f>'ЕФЕКТИВНІСТЬ 1 кв 2018 року'!C189</f>
        <v>Тячівський районний суд Закарпатської області</v>
      </c>
      <c r="E298" s="83">
        <f>'ЕФЕКТИВНІСТЬ 1 кв 2018 року'!K189</f>
        <v>5167.2</v>
      </c>
      <c r="F298" s="5">
        <f>'ЕФЕКТИВНІСТЬ 1 кв 2018 року'!E189</f>
        <v>506.97</v>
      </c>
      <c r="G298" s="83">
        <f>'ЕФЕКТИВНІСТЬ 1 кв 2018 року'!N189</f>
        <v>5</v>
      </c>
      <c r="H298" s="65">
        <f>'ЕФЕКТИВНІСТЬ 1 кв 2018 року'!R189</f>
        <v>0.18</v>
      </c>
      <c r="I298" s="65">
        <f>'ЕФЕКТИВНІСТЬ 1 кв 2018 року'!Q189</f>
        <v>-2.62</v>
      </c>
      <c r="K298" s="23">
        <f>'ЕФЕКТИВНІСТЬ 1 кв 2018 року'!U189</f>
        <v>0</v>
      </c>
      <c r="L298" s="122">
        <f>'ЕФЕКТИВНІСТЬ 1 кв 2018 року'!V189</f>
        <v>0</v>
      </c>
      <c r="M298" s="23">
        <f>'ЕФЕКТИВНІСТЬ 1 кв 2018 року'!W189</f>
        <v>0</v>
      </c>
      <c r="N298" s="17" t="str">
        <f>'ЕФЕКТИВНІСТЬ 1 кв 2018 року'!X189</f>
        <v>ВА</v>
      </c>
    </row>
    <row r="299" spans="2:14" ht="22.5" customHeight="1" outlineLevel="1" x14ac:dyDescent="0.25">
      <c r="B299" s="2">
        <f>'ЕФЕКТИВНІСТЬ 1 кв 2018 року'!B190</f>
        <v>152</v>
      </c>
      <c r="C299" s="34" t="str">
        <f>'ЕФЕКТИВНІСТЬ 1 кв 2018 року'!C190</f>
        <v>Ужгородський міськрайонний суд Закарпатської області</v>
      </c>
      <c r="E299" s="83">
        <f>'ЕФЕКТИВНІСТЬ 1 кв 2018 року'!K190</f>
        <v>10257.9</v>
      </c>
      <c r="F299" s="5">
        <f>'ЕФЕКТИВНІСТЬ 1 кв 2018 року'!E190</f>
        <v>1496.39</v>
      </c>
      <c r="G299" s="83">
        <f>'ЕФЕКТИВНІСТЬ 1 кв 2018 року'!N190</f>
        <v>16</v>
      </c>
      <c r="H299" s="65">
        <f>'ЕФЕКТИВНІСТЬ 1 кв 2018 року'!R190</f>
        <v>0.41000000000000003</v>
      </c>
      <c r="I299" s="65">
        <f>'ЕФЕКТИВНІСТЬ 1 кв 2018 року'!Q190</f>
        <v>-1.88</v>
      </c>
      <c r="K299" s="23">
        <f>'ЕФЕКТИВНІСТЬ 1 кв 2018 року'!U190</f>
        <v>0</v>
      </c>
      <c r="L299" s="122">
        <f>'ЕФЕКТИВНІСТЬ 1 кв 2018 року'!V190</f>
        <v>0</v>
      </c>
      <c r="M299" s="23">
        <f>'ЕФЕКТИВНІСТЬ 1 кв 2018 року'!W190</f>
        <v>0</v>
      </c>
      <c r="N299" s="17" t="str">
        <f>'ЕФЕКТИВНІСТЬ 1 кв 2018 року'!X190</f>
        <v>ВА</v>
      </c>
    </row>
    <row r="300" spans="2:14" ht="22.5" customHeight="1" outlineLevel="1" x14ac:dyDescent="0.25">
      <c r="B300" s="2">
        <f>'ЕФЕКТИВНІСТЬ 1 кв 2018 року'!B191</f>
        <v>153</v>
      </c>
      <c r="C300" s="34" t="str">
        <f>'ЕФЕКТИВНІСТЬ 1 кв 2018 року'!C191</f>
        <v>Хустський районний суд Закарпатської області</v>
      </c>
      <c r="E300" s="83">
        <f>'ЕФЕКТИВНІСТЬ 1 кв 2018 року'!K191</f>
        <v>4751.5</v>
      </c>
      <c r="F300" s="5">
        <f>'ЕФЕКТИВНІСТЬ 1 кв 2018 року'!E191</f>
        <v>672.62</v>
      </c>
      <c r="G300" s="83">
        <f>'ЕФЕКТИВНІСТЬ 1 кв 2018 року'!N191</f>
        <v>7</v>
      </c>
      <c r="H300" s="65">
        <f>'ЕФЕКТИВНІСТЬ 1 кв 2018 року'!R191</f>
        <v>0.41</v>
      </c>
      <c r="I300" s="65">
        <f>'ЕФЕКТИВНІСТЬ 1 кв 2018 року'!Q191</f>
        <v>-2.56</v>
      </c>
      <c r="K300" s="23">
        <f>'ЕФЕКТИВНІСТЬ 1 кв 2018 року'!U191</f>
        <v>0</v>
      </c>
      <c r="L300" s="122">
        <f>'ЕФЕКТИВНІСТЬ 1 кв 2018 року'!V191</f>
        <v>0</v>
      </c>
      <c r="M300" s="23">
        <f>'ЕФЕКТИВНІСТЬ 1 кв 2018 року'!W191</f>
        <v>0</v>
      </c>
      <c r="N300" s="17" t="str">
        <f>'ЕФЕКТИВНІСТЬ 1 кв 2018 року'!X191</f>
        <v>ВА</v>
      </c>
    </row>
    <row r="301" spans="2:14" ht="22.5" customHeight="1" outlineLevel="1" x14ac:dyDescent="0.25">
      <c r="E301" s="78"/>
      <c r="F301" s="78"/>
      <c r="G301" s="78"/>
      <c r="H301" s="78"/>
      <c r="I301" s="78"/>
      <c r="K301" s="78"/>
      <c r="L301" s="78"/>
      <c r="M301" s="78"/>
      <c r="N301" s="78"/>
    </row>
    <row r="302" spans="2:14" ht="22.5" customHeight="1" outlineLevel="1" x14ac:dyDescent="0.25">
      <c r="E302" s="78"/>
      <c r="F302" s="78"/>
      <c r="G302" s="78"/>
      <c r="H302" s="78"/>
      <c r="I302" s="78"/>
      <c r="K302" s="78"/>
      <c r="L302" s="78"/>
      <c r="M302" s="78"/>
      <c r="N302" s="78"/>
    </row>
    <row r="303" spans="2:14" ht="22.5" customHeight="1" outlineLevel="1" x14ac:dyDescent="0.25">
      <c r="E303" s="78"/>
      <c r="F303" s="78"/>
      <c r="G303" s="78"/>
      <c r="H303" s="78"/>
      <c r="I303" s="78"/>
      <c r="K303" s="78"/>
      <c r="L303" s="78"/>
      <c r="M303" s="78"/>
      <c r="N303" s="78"/>
    </row>
    <row r="304" spans="2:14" ht="22.5" customHeight="1" outlineLevel="1" x14ac:dyDescent="0.25">
      <c r="E304" s="78"/>
      <c r="F304" s="78"/>
      <c r="G304" s="78"/>
      <c r="H304" s="78"/>
      <c r="I304" s="78"/>
      <c r="K304" s="78"/>
      <c r="L304" s="78"/>
      <c r="M304" s="78"/>
      <c r="N304" s="78"/>
    </row>
    <row r="305" spans="2:14" ht="18.75" x14ac:dyDescent="0.25">
      <c r="C305" s="134" t="s">
        <v>701</v>
      </c>
      <c r="E305" s="78"/>
      <c r="F305" s="78"/>
      <c r="G305" s="78"/>
      <c r="H305" s="78"/>
      <c r="I305" s="78"/>
      <c r="K305" s="78"/>
      <c r="L305" s="78"/>
      <c r="M305" s="78"/>
      <c r="N305" s="78"/>
    </row>
    <row r="306" spans="2:14" outlineLevel="1" x14ac:dyDescent="0.25">
      <c r="B306" s="2">
        <f>'ЕФЕКТИВНІСТЬ 1 кв 2018 року'!B192</f>
        <v>154</v>
      </c>
      <c r="C306" s="34" t="str">
        <f>'ЕФЕКТИВНІСТЬ 1 кв 2018 року'!C192</f>
        <v>Бердянський міськрайонний суд Запорізької області</v>
      </c>
      <c r="E306" s="83">
        <f>'ЕФЕКТИВНІСТЬ 1 кв 2018 року'!K192</f>
        <v>9771.7000000000007</v>
      </c>
      <c r="F306" s="5">
        <f>'ЕФЕКТИВНІСТЬ 1 кв 2018 року'!E192</f>
        <v>1322.08</v>
      </c>
      <c r="G306" s="83">
        <f>'ЕФЕКТИВНІСТЬ 1 кв 2018 року'!N192</f>
        <v>13.8</v>
      </c>
      <c r="H306" s="65">
        <f>'ЕФЕКТИВНІСТЬ 1 кв 2018 року'!R192</f>
        <v>0.38</v>
      </c>
      <c r="I306" s="65">
        <f>'ЕФЕКТИВНІСТЬ 1 кв 2018 року'!Q192</f>
        <v>-5.0000000000000051E-2</v>
      </c>
      <c r="K306" s="23">
        <f>'ЕФЕКТИВНІСТЬ 1 кв 2018 року'!U192</f>
        <v>0</v>
      </c>
      <c r="L306" s="122">
        <f>'ЕФЕКТИВНІСТЬ 1 кв 2018 року'!V192</f>
        <v>0</v>
      </c>
      <c r="M306" s="23">
        <f>'ЕФЕКТИВНІСТЬ 1 кв 2018 року'!W192</f>
        <v>0</v>
      </c>
      <c r="N306" s="17" t="str">
        <f>'ЕФЕКТИВНІСТЬ 1 кв 2018 року'!X192</f>
        <v>ВА</v>
      </c>
    </row>
    <row r="307" spans="2:14" outlineLevel="1" x14ac:dyDescent="0.25">
      <c r="B307" s="2">
        <f>'ЕФЕКТИВНІСТЬ 1 кв 2018 року'!B193</f>
        <v>155</v>
      </c>
      <c r="C307" s="34" t="str">
        <f>'ЕФЕКТИВНІСТЬ 1 кв 2018 року'!C193</f>
        <v>Василівський районний суд Запорізької області</v>
      </c>
      <c r="E307" s="83">
        <f>'ЕФЕКТИВНІСТЬ 1 кв 2018 року'!K193</f>
        <v>4046.8</v>
      </c>
      <c r="F307" s="5">
        <f>'ЕФЕКТИВНІСТЬ 1 кв 2018 року'!E193</f>
        <v>502.87</v>
      </c>
      <c r="G307" s="83">
        <f>'ЕФЕКТИВНІСТЬ 1 кв 2018 року'!N193</f>
        <v>6</v>
      </c>
      <c r="H307" s="65">
        <f>'ЕФЕКТИВНІСТЬ 1 кв 2018 року'!R193</f>
        <v>0.2</v>
      </c>
      <c r="I307" s="65">
        <f>'ЕФЕКТИВНІСТЬ 1 кв 2018 року'!Q193</f>
        <v>-0.31999999999999995</v>
      </c>
      <c r="K307" s="23">
        <f>'ЕФЕКТИВНІСТЬ 1 кв 2018 року'!U193</f>
        <v>0</v>
      </c>
      <c r="L307" s="122">
        <f>'ЕФЕКТИВНІСТЬ 1 кв 2018 року'!V193</f>
        <v>0</v>
      </c>
      <c r="M307" s="23">
        <f>'ЕФЕКТИВНІСТЬ 1 кв 2018 року'!W193</f>
        <v>0</v>
      </c>
      <c r="N307" s="17" t="str">
        <f>'ЕФЕКТИВНІСТЬ 1 кв 2018 року'!X193</f>
        <v>ВА</v>
      </c>
    </row>
    <row r="308" spans="2:14" ht="24" outlineLevel="1" x14ac:dyDescent="0.25">
      <c r="B308" s="2">
        <f>'ЕФЕКТИВНІСТЬ 1 кв 2018 року'!B194</f>
        <v>156</v>
      </c>
      <c r="C308" s="34" t="str">
        <f>'ЕФЕКТИВНІСТЬ 1 кв 2018 року'!C194</f>
        <v>Великобілозерський районний суд Запорізької області</v>
      </c>
      <c r="E308" s="83">
        <f>'ЕФЕКТИВНІСТЬ 1 кв 2018 року'!K194</f>
        <v>1671.2</v>
      </c>
      <c r="F308" s="5">
        <f>'ЕФЕКТИВНІСТЬ 1 кв 2018 року'!E194</f>
        <v>76.52</v>
      </c>
      <c r="G308" s="83">
        <f>'ЕФЕКТИВНІСТЬ 1 кв 2018 року'!N194</f>
        <v>2</v>
      </c>
      <c r="H308" s="65">
        <f>'ЕФЕКТИВНІСТЬ 1 кв 2018 року'!R194</f>
        <v>-1.54</v>
      </c>
      <c r="I308" s="65">
        <f>'ЕФЕКТИВНІСТЬ 1 кв 2018 року'!Q194</f>
        <v>0.64</v>
      </c>
      <c r="K308" s="23" t="str">
        <f>'ЕФЕКТИВНІСТЬ 1 кв 2018 року'!U194</f>
        <v>АВ</v>
      </c>
      <c r="L308" s="122">
        <f>'ЕФЕКТИВНІСТЬ 1 кв 2018 року'!V194</f>
        <v>0</v>
      </c>
      <c r="M308" s="23">
        <f>'ЕФЕКТИВНІСТЬ 1 кв 2018 року'!W194</f>
        <v>0</v>
      </c>
      <c r="N308" s="17">
        <f>'ЕФЕКТИВНІСТЬ 1 кв 2018 року'!X194</f>
        <v>0</v>
      </c>
    </row>
    <row r="309" spans="2:14" outlineLevel="1" x14ac:dyDescent="0.25">
      <c r="B309" s="2">
        <f>'ЕФЕКТИВНІСТЬ 1 кв 2018 року'!B195</f>
        <v>157</v>
      </c>
      <c r="C309" s="34" t="str">
        <f>'ЕФЕКТИВНІСТЬ 1 кв 2018 року'!C195</f>
        <v>Веселівський районний суд Запорізької області</v>
      </c>
      <c r="E309" s="83">
        <f>'ЕФЕКТИВНІСТЬ 1 кв 2018 року'!K195</f>
        <v>2165.8000000000002</v>
      </c>
      <c r="F309" s="5">
        <f>'ЕФЕКТИВНІСТЬ 1 кв 2018 року'!E195</f>
        <v>160.46</v>
      </c>
      <c r="G309" s="83">
        <f>'ЕФЕКТИВНІСТЬ 1 кв 2018 року'!N195</f>
        <v>2.9</v>
      </c>
      <c r="H309" s="65">
        <f>'ЕФЕКТИВНІСТЬ 1 кв 2018 року'!R195</f>
        <v>-0.62</v>
      </c>
      <c r="I309" s="65">
        <f>'ЕФЕКТИВНІСТЬ 1 кв 2018 року'!Q195</f>
        <v>-25.75</v>
      </c>
      <c r="K309" s="23">
        <f>'ЕФЕКТИВНІСТЬ 1 кв 2018 року'!U195</f>
        <v>0</v>
      </c>
      <c r="L309" s="122">
        <f>'ЕФЕКТИВНІСТЬ 1 кв 2018 року'!V195</f>
        <v>0</v>
      </c>
      <c r="M309" s="23" t="str">
        <f>'ЕФЕКТИВНІСТЬ 1 кв 2018 року'!W195</f>
        <v>ВВ</v>
      </c>
      <c r="N309" s="17">
        <f>'ЕФЕКТИВНІСТЬ 1 кв 2018 року'!X195</f>
        <v>0</v>
      </c>
    </row>
    <row r="310" spans="2:14" outlineLevel="1" x14ac:dyDescent="0.25">
      <c r="B310" s="2">
        <f>'ЕФЕКТИВНІСТЬ 1 кв 2018 року'!B196</f>
        <v>158</v>
      </c>
      <c r="C310" s="34" t="str">
        <f>'ЕФЕКТИВНІСТЬ 1 кв 2018 року'!C196</f>
        <v>Вільнянський районний суд Запорізької області</v>
      </c>
      <c r="E310" s="83">
        <f>'ЕФЕКТИВНІСТЬ 1 кв 2018 року'!K196</f>
        <v>4074.6</v>
      </c>
      <c r="F310" s="5">
        <f>'ЕФЕКТИВНІСТЬ 1 кв 2018 року'!E196</f>
        <v>605.80999999999995</v>
      </c>
      <c r="G310" s="83">
        <f>'ЕФЕКТИВНІСТЬ 1 кв 2018 року'!N196</f>
        <v>6</v>
      </c>
      <c r="H310" s="65">
        <f>'ЕФЕКТИВНІСТЬ 1 кв 2018 року'!R196</f>
        <v>0.5</v>
      </c>
      <c r="I310" s="65">
        <f>'ЕФЕКТИВНІСТЬ 1 кв 2018 року'!Q196</f>
        <v>-0.8</v>
      </c>
      <c r="K310" s="23">
        <f>'ЕФЕКТИВНІСТЬ 1 кв 2018 року'!U196</f>
        <v>0</v>
      </c>
      <c r="L310" s="122">
        <f>'ЕФЕКТИВНІСТЬ 1 кв 2018 року'!V196</f>
        <v>0</v>
      </c>
      <c r="M310" s="23">
        <f>'ЕФЕКТИВНІСТЬ 1 кв 2018 року'!W196</f>
        <v>0</v>
      </c>
      <c r="N310" s="17" t="str">
        <f>'ЕФЕКТИВНІСТЬ 1 кв 2018 року'!X196</f>
        <v>ВА</v>
      </c>
    </row>
    <row r="311" spans="2:14" outlineLevel="1" x14ac:dyDescent="0.25">
      <c r="B311" s="2">
        <f>'ЕФЕКТИВНІСТЬ 1 кв 2018 року'!B197</f>
        <v>159</v>
      </c>
      <c r="C311" s="34" t="str">
        <f>'ЕФЕКТИВНІСТЬ 1 кв 2018 року'!C197</f>
        <v>Гуляйпільський районний суд Запорізької області</v>
      </c>
      <c r="E311" s="83">
        <f>'ЕФЕКТИВНІСТЬ 1 кв 2018 року'!K197</f>
        <v>2401.1999999999998</v>
      </c>
      <c r="F311" s="5">
        <f>'ЕФЕКТИВНІСТЬ 1 кв 2018 року'!E197</f>
        <v>205.18</v>
      </c>
      <c r="G311" s="83">
        <f>'ЕФЕКТИВНІСТЬ 1 кв 2018 року'!N197</f>
        <v>2.9</v>
      </c>
      <c r="H311" s="65">
        <f>'ЕФЕКТИВНІСТЬ 1 кв 2018 року'!R197</f>
        <v>-0.27</v>
      </c>
      <c r="I311" s="65">
        <f>'ЕФЕКТИВНІСТЬ 1 кв 2018 року'!Q197</f>
        <v>-0.16999999999999996</v>
      </c>
      <c r="K311" s="23">
        <f>'ЕФЕКТИВНІСТЬ 1 кв 2018 року'!U197</f>
        <v>0</v>
      </c>
      <c r="L311" s="122">
        <f>'ЕФЕКТИВНІСТЬ 1 кв 2018 року'!V197</f>
        <v>0</v>
      </c>
      <c r="M311" s="23" t="str">
        <f>'ЕФЕКТИВНІСТЬ 1 кв 2018 року'!W197</f>
        <v>ВВ</v>
      </c>
      <c r="N311" s="17">
        <f>'ЕФЕКТИВНІСТЬ 1 кв 2018 року'!X197</f>
        <v>0</v>
      </c>
    </row>
    <row r="312" spans="2:14" outlineLevel="1" x14ac:dyDescent="0.25">
      <c r="B312" s="2">
        <f>'ЕФЕКТИВНІСТЬ 1 кв 2018 року'!B198</f>
        <v>160</v>
      </c>
      <c r="C312" s="34" t="str">
        <f>'ЕФЕКТИВНІСТЬ 1 кв 2018 року'!C198</f>
        <v>Енергодарський міський суд Запорізької області</v>
      </c>
      <c r="E312" s="83">
        <f>'ЕФЕКТИВНІСТЬ 1 кв 2018 року'!K198</f>
        <v>2983.5</v>
      </c>
      <c r="F312" s="5">
        <f>'ЕФЕКТИВНІСТЬ 1 кв 2018 року'!E198</f>
        <v>498.55</v>
      </c>
      <c r="G312" s="83">
        <f>'ЕФЕКТИВНІСТЬ 1 кв 2018 року'!N198</f>
        <v>3.9</v>
      </c>
      <c r="H312" s="65">
        <f>'ЕФЕКТИВНІСТЬ 1 кв 2018 року'!R198</f>
        <v>0.8600000000000001</v>
      </c>
      <c r="I312" s="65">
        <f>'ЕФЕКТИВНІСТЬ 1 кв 2018 року'!Q198</f>
        <v>-0.26</v>
      </c>
      <c r="K312" s="23">
        <f>'ЕФЕКТИВНІСТЬ 1 кв 2018 року'!U198</f>
        <v>0</v>
      </c>
      <c r="L312" s="122">
        <f>'ЕФЕКТИВНІСТЬ 1 кв 2018 року'!V198</f>
        <v>0</v>
      </c>
      <c r="M312" s="23">
        <f>'ЕФЕКТИВНІСТЬ 1 кв 2018 року'!W198</f>
        <v>0</v>
      </c>
      <c r="N312" s="17" t="str">
        <f>'ЕФЕКТИВНІСТЬ 1 кв 2018 року'!X198</f>
        <v>ВА</v>
      </c>
    </row>
    <row r="313" spans="2:14" outlineLevel="1" x14ac:dyDescent="0.25">
      <c r="B313" s="2">
        <f>'ЕФЕКТИВНІСТЬ 1 кв 2018 року'!B199</f>
        <v>161</v>
      </c>
      <c r="C313" s="34" t="str">
        <f>'ЕФЕКТИВНІСТЬ 1 кв 2018 року'!C199</f>
        <v>Жовтневий районний суд м. Запоріжжя</v>
      </c>
      <c r="E313" s="83">
        <f>'ЕФЕКТИВНІСТЬ 1 кв 2018 року'!K199</f>
        <v>5808.9</v>
      </c>
      <c r="F313" s="5">
        <f>'ЕФЕКТИВНІСТЬ 1 кв 2018 року'!E199</f>
        <v>765.11</v>
      </c>
      <c r="G313" s="83">
        <f>'ЕФЕКТИВНІСТЬ 1 кв 2018 року'!N199</f>
        <v>6</v>
      </c>
      <c r="H313" s="65">
        <f>'ЕФЕКТИВНІСТЬ 1 кв 2018 року'!R199</f>
        <v>0.72</v>
      </c>
      <c r="I313" s="65">
        <f>'ЕФЕКТИВНІСТЬ 1 кв 2018 року'!Q199</f>
        <v>-1.1099999999999999</v>
      </c>
      <c r="K313" s="23">
        <f>'ЕФЕКТИВНІСТЬ 1 кв 2018 року'!U199</f>
        <v>0</v>
      </c>
      <c r="L313" s="122">
        <f>'ЕФЕКТИВНІСТЬ 1 кв 2018 року'!V199</f>
        <v>0</v>
      </c>
      <c r="M313" s="23">
        <f>'ЕФЕКТИВНІСТЬ 1 кв 2018 року'!W199</f>
        <v>0</v>
      </c>
      <c r="N313" s="17" t="str">
        <f>'ЕФЕКТИВНІСТЬ 1 кв 2018 року'!X199</f>
        <v>ВА</v>
      </c>
    </row>
    <row r="314" spans="2:14" outlineLevel="1" x14ac:dyDescent="0.25">
      <c r="B314" s="2">
        <f>'ЕФЕКТИВНІСТЬ 1 кв 2018 року'!B200</f>
        <v>162</v>
      </c>
      <c r="C314" s="34" t="str">
        <f>'ЕФЕКТИВНІСТЬ 1 кв 2018 року'!C200</f>
        <v>Заводський районний суд м. Запоріжжя</v>
      </c>
      <c r="E314" s="83">
        <f>'ЕФЕКТИВНІСТЬ 1 кв 2018 року'!K200</f>
        <v>5679.6</v>
      </c>
      <c r="F314" s="5">
        <f>'ЕФЕКТИВНІСТЬ 1 кв 2018 року'!E200</f>
        <v>474.68</v>
      </c>
      <c r="G314" s="83">
        <f>'ЕФЕКТИВНІСТЬ 1 кв 2018 року'!N200</f>
        <v>8.9</v>
      </c>
      <c r="H314" s="65">
        <f>'ЕФЕКТИВНІСТЬ 1 кв 2018 року'!R200</f>
        <v>-0.5</v>
      </c>
      <c r="I314" s="65">
        <f>'ЕФЕКТИВНІСТЬ 1 кв 2018 року'!Q200</f>
        <v>-1.23</v>
      </c>
      <c r="K314" s="23">
        <f>'ЕФЕКТИВНІСТЬ 1 кв 2018 року'!U200</f>
        <v>0</v>
      </c>
      <c r="L314" s="122">
        <f>'ЕФЕКТИВНІСТЬ 1 кв 2018 року'!V200</f>
        <v>0</v>
      </c>
      <c r="M314" s="23" t="str">
        <f>'ЕФЕКТИВНІСТЬ 1 кв 2018 року'!W200</f>
        <v>ВВ</v>
      </c>
      <c r="N314" s="17">
        <f>'ЕФЕКТИВНІСТЬ 1 кв 2018 року'!X200</f>
        <v>0</v>
      </c>
    </row>
    <row r="315" spans="2:14" outlineLevel="1" x14ac:dyDescent="0.25">
      <c r="B315" s="2">
        <f>'ЕФЕКТИВНІСТЬ 1 кв 2018 року'!B201</f>
        <v>163</v>
      </c>
      <c r="C315" s="34" t="str">
        <f>'ЕФЕКТИВНІСТЬ 1 кв 2018 року'!C201</f>
        <v>Запорізький районний суд Запорізької області</v>
      </c>
      <c r="E315" s="83">
        <f>'ЕФЕКТИВНІСТЬ 1 кв 2018 року'!K201</f>
        <v>3586</v>
      </c>
      <c r="F315" s="5">
        <f>'ЕФЕКТИВНІСТЬ 1 кв 2018 року'!E201</f>
        <v>442.08</v>
      </c>
      <c r="G315" s="83">
        <f>'ЕФЕКТИВНІСТЬ 1 кв 2018 року'!N201</f>
        <v>6</v>
      </c>
      <c r="H315" s="65">
        <f>'ЕФЕКТИВНІСТЬ 1 кв 2018 року'!R201</f>
        <v>8.0000000000000016E-2</v>
      </c>
      <c r="I315" s="65">
        <f>'ЕФЕКТИВНІСТЬ 1 кв 2018 року'!Q201</f>
        <v>-0.70000000000000007</v>
      </c>
      <c r="K315" s="23">
        <f>'ЕФЕКТИВНІСТЬ 1 кв 2018 року'!U201</f>
        <v>0</v>
      </c>
      <c r="L315" s="122">
        <f>'ЕФЕКТИВНІСТЬ 1 кв 2018 року'!V201</f>
        <v>0</v>
      </c>
      <c r="M315" s="23">
        <f>'ЕФЕКТИВНІСТЬ 1 кв 2018 року'!W201</f>
        <v>0</v>
      </c>
      <c r="N315" s="17" t="str">
        <f>'ЕФЕКТИВНІСТЬ 1 кв 2018 року'!X201</f>
        <v>ВА</v>
      </c>
    </row>
    <row r="316" spans="2:14" ht="24" outlineLevel="1" x14ac:dyDescent="0.25">
      <c r="B316" s="2">
        <f>'ЕФЕКТИВНІСТЬ 1 кв 2018 року'!B202</f>
        <v>164</v>
      </c>
      <c r="C316" s="34" t="str">
        <f>'ЕФЕКТИВНІСТЬ 1 кв 2018 року'!C202</f>
        <v>Кам'янсько-Дніпровський районний  суд Запорізької області</v>
      </c>
      <c r="E316" s="83">
        <f>'ЕФЕКТИВНІСТЬ 1 кв 2018 року'!K202</f>
        <v>2796.3</v>
      </c>
      <c r="F316" s="5">
        <f>'ЕФЕКТИВНІСТЬ 1 кв 2018 року'!E202</f>
        <v>337.06</v>
      </c>
      <c r="G316" s="83">
        <f>'ЕФЕКТИВНІСТЬ 1 кв 2018 року'!N202</f>
        <v>3</v>
      </c>
      <c r="H316" s="65">
        <f>'ЕФЕКТИВНІСТЬ 1 кв 2018 року'!R202</f>
        <v>0.47</v>
      </c>
      <c r="I316" s="65">
        <f>'ЕФЕКТИВНІСТЬ 1 кв 2018 року'!Q202</f>
        <v>-0.55999999999999994</v>
      </c>
      <c r="K316" s="23">
        <f>'ЕФЕКТИВНІСТЬ 1 кв 2018 року'!U202</f>
        <v>0</v>
      </c>
      <c r="L316" s="122">
        <f>'ЕФЕКТИВНІСТЬ 1 кв 2018 року'!V202</f>
        <v>0</v>
      </c>
      <c r="M316" s="23">
        <f>'ЕФЕКТИВНІСТЬ 1 кв 2018 року'!W202</f>
        <v>0</v>
      </c>
      <c r="N316" s="17" t="str">
        <f>'ЕФЕКТИВНІСТЬ 1 кв 2018 року'!X202</f>
        <v>ВА</v>
      </c>
    </row>
    <row r="317" spans="2:14" outlineLevel="1" x14ac:dyDescent="0.25">
      <c r="B317" s="2">
        <f>'ЕФЕКТИВНІСТЬ 1 кв 2018 року'!B203</f>
        <v>165</v>
      </c>
      <c r="C317" s="34" t="str">
        <f>'ЕФЕКТИВНІСТЬ 1 кв 2018 року'!C203</f>
        <v>Комунарський районний суд м.Запоріжжя</v>
      </c>
      <c r="E317" s="83">
        <f>'ЕФЕКТИВНІСТЬ 1 кв 2018 року'!K203</f>
        <v>8022.5</v>
      </c>
      <c r="F317" s="5">
        <f>'ЕФЕКТИВНІСТЬ 1 кв 2018 року'!E203</f>
        <v>825.55</v>
      </c>
      <c r="G317" s="83">
        <f>'ЕФЕКТИВНІСТЬ 1 кв 2018 року'!N203</f>
        <v>12.6</v>
      </c>
      <c r="H317" s="65">
        <f>'ЕФЕКТИВНІСТЬ 1 кв 2018 року'!R203</f>
        <v>-0.15000000000000002</v>
      </c>
      <c r="I317" s="65">
        <f>'ЕФЕКТИВНІСТЬ 1 кв 2018 року'!Q203</f>
        <v>-0.91</v>
      </c>
      <c r="K317" s="23">
        <f>'ЕФЕКТИВНІСТЬ 1 кв 2018 року'!U203</f>
        <v>0</v>
      </c>
      <c r="L317" s="122">
        <f>'ЕФЕКТИВНІСТЬ 1 кв 2018 року'!V203</f>
        <v>0</v>
      </c>
      <c r="M317" s="23" t="str">
        <f>'ЕФЕКТИВНІСТЬ 1 кв 2018 року'!W203</f>
        <v>ВВ</v>
      </c>
      <c r="N317" s="17">
        <f>'ЕФЕКТИВНІСТЬ 1 кв 2018 року'!X203</f>
        <v>0</v>
      </c>
    </row>
    <row r="318" spans="2:14" outlineLevel="1" x14ac:dyDescent="0.25">
      <c r="B318" s="2">
        <f>'ЕФЕКТИВНІСТЬ 1 кв 2018 року'!B204</f>
        <v>166</v>
      </c>
      <c r="C318" s="34" t="str">
        <f>'ЕФЕКТИВНІСТЬ 1 кв 2018 року'!C204</f>
        <v>Куйбишевський районний суд Запорізької області</v>
      </c>
      <c r="E318" s="83">
        <f>'ЕФЕКТИВНІСТЬ 1 кв 2018 року'!K204</f>
        <v>3283.4</v>
      </c>
      <c r="F318" s="5">
        <f>'ЕФЕКТИВНІСТЬ 1 кв 2018 року'!E204</f>
        <v>204.65</v>
      </c>
      <c r="G318" s="83">
        <f>'ЕФЕКТИВНІСТЬ 1 кв 2018 року'!N204</f>
        <v>6</v>
      </c>
      <c r="H318" s="65">
        <f>'ЕФЕКТИВНІСТЬ 1 кв 2018 року'!R204</f>
        <v>-1.07</v>
      </c>
      <c r="I318" s="65">
        <f>'ЕФЕКТИВНІСТЬ 1 кв 2018 року'!Q204</f>
        <v>-0.32000000000000006</v>
      </c>
      <c r="K318" s="23">
        <f>'ЕФЕКТИВНІСТЬ 1 кв 2018 року'!U204</f>
        <v>0</v>
      </c>
      <c r="L318" s="122">
        <f>'ЕФЕКТИВНІСТЬ 1 кв 2018 року'!V204</f>
        <v>0</v>
      </c>
      <c r="M318" s="23" t="str">
        <f>'ЕФЕКТИВНІСТЬ 1 кв 2018 року'!W204</f>
        <v>ВВ</v>
      </c>
      <c r="N318" s="17">
        <f>'ЕФЕКТИВНІСТЬ 1 кв 2018 року'!X204</f>
        <v>0</v>
      </c>
    </row>
    <row r="319" spans="2:14" outlineLevel="1" x14ac:dyDescent="0.25">
      <c r="B319" s="2">
        <f>'ЕФЕКТИВНІСТЬ 1 кв 2018 року'!B205</f>
        <v>167</v>
      </c>
      <c r="C319" s="34" t="str">
        <f>'ЕФЕКТИВНІСТЬ 1 кв 2018 року'!C205</f>
        <v>Ленінський районний суд м. Запоріжжя</v>
      </c>
      <c r="E319" s="83">
        <f>'ЕФЕКТИВНІСТЬ 1 кв 2018 року'!K205</f>
        <v>5871.5</v>
      </c>
      <c r="F319" s="5">
        <f>'ЕФЕКТИВНІСТЬ 1 кв 2018 року'!E205</f>
        <v>1060.1099999999999</v>
      </c>
      <c r="G319" s="83">
        <f>'ЕФЕКТИВНІСТЬ 1 кв 2018 року'!N205</f>
        <v>5.9</v>
      </c>
      <c r="H319" s="65">
        <f>'ЕФЕКТИВНІСТЬ 1 кв 2018 року'!R205</f>
        <v>1.47</v>
      </c>
      <c r="I319" s="65">
        <f>'ЕФЕКТИВНІСТЬ 1 кв 2018 року'!Q205</f>
        <v>-1.05</v>
      </c>
      <c r="K319" s="23">
        <f>'ЕФЕКТИВНІСТЬ 1 кв 2018 року'!U205</f>
        <v>0</v>
      </c>
      <c r="L319" s="122">
        <f>'ЕФЕКТИВНІСТЬ 1 кв 2018 року'!V205</f>
        <v>0</v>
      </c>
      <c r="M319" s="23">
        <f>'ЕФЕКТИВНІСТЬ 1 кв 2018 року'!W205</f>
        <v>0</v>
      </c>
      <c r="N319" s="17" t="str">
        <f>'ЕФЕКТИВНІСТЬ 1 кв 2018 року'!X205</f>
        <v>ВА</v>
      </c>
    </row>
    <row r="320" spans="2:14" ht="24" outlineLevel="1" x14ac:dyDescent="0.25">
      <c r="B320" s="2">
        <f>'ЕФЕКТИВНІСТЬ 1 кв 2018 року'!B206</f>
        <v>168</v>
      </c>
      <c r="C320" s="34" t="str">
        <f>'ЕФЕКТИВНІСТЬ 1 кв 2018 року'!C206</f>
        <v>Мелітопольський міськрайонний суд Запорізької області</v>
      </c>
      <c r="E320" s="83">
        <f>'ЕФЕКТИВНІСТЬ 1 кв 2018 року'!K206</f>
        <v>11000.1</v>
      </c>
      <c r="F320" s="5">
        <f>'ЕФЕКТИВНІСТЬ 1 кв 2018 року'!E206</f>
        <v>1434.86</v>
      </c>
      <c r="G320" s="83">
        <f>'ЕФЕКТИВНІСТЬ 1 кв 2018 року'!N206</f>
        <v>12.7</v>
      </c>
      <c r="H320" s="65">
        <f>'ЕФЕКТИВНІСТЬ 1 кв 2018 року'!R206</f>
        <v>0.54</v>
      </c>
      <c r="I320" s="65">
        <f>'ЕФЕКТИВНІСТЬ 1 кв 2018 року'!Q206</f>
        <v>-0.52</v>
      </c>
      <c r="K320" s="23">
        <f>'ЕФЕКТИВНІСТЬ 1 кв 2018 року'!U206</f>
        <v>0</v>
      </c>
      <c r="L320" s="122">
        <f>'ЕФЕКТИВНІСТЬ 1 кв 2018 року'!V206</f>
        <v>0</v>
      </c>
      <c r="M320" s="23">
        <f>'ЕФЕКТИВНІСТЬ 1 кв 2018 року'!W206</f>
        <v>0</v>
      </c>
      <c r="N320" s="17" t="str">
        <f>'ЕФЕКТИВНІСТЬ 1 кв 2018 року'!X206</f>
        <v>ВА</v>
      </c>
    </row>
    <row r="321" spans="2:14" outlineLevel="1" x14ac:dyDescent="0.25">
      <c r="B321" s="2">
        <f>'ЕФЕКТИВНІСТЬ 1 кв 2018 року'!B207</f>
        <v>169</v>
      </c>
      <c r="C321" s="34" t="str">
        <f>'ЕФЕКТИВНІСТЬ 1 кв 2018 року'!C207</f>
        <v>Михайлівський районний суд Запорізької області</v>
      </c>
      <c r="E321" s="83">
        <f>'ЕФЕКТИВНІСТЬ 1 кв 2018 року'!K207</f>
        <v>2711.1</v>
      </c>
      <c r="F321" s="5">
        <f>'ЕФЕКТИВНІСТЬ 1 кв 2018 року'!E207</f>
        <v>227.07</v>
      </c>
      <c r="G321" s="83">
        <f>'ЕФЕКТИВНІСТЬ 1 кв 2018 року'!N207</f>
        <v>3.7</v>
      </c>
      <c r="H321" s="65">
        <f>'ЕФЕКТИВНІСТЬ 1 кв 2018 року'!R207</f>
        <v>-0.4</v>
      </c>
      <c r="I321" s="65">
        <f>'ЕФЕКТИВНІСТЬ 1 кв 2018 року'!Q207</f>
        <v>-7.9999999999999946E-2</v>
      </c>
      <c r="K321" s="23">
        <f>'ЕФЕКТИВНІСТЬ 1 кв 2018 року'!U207</f>
        <v>0</v>
      </c>
      <c r="L321" s="122">
        <f>'ЕФЕКТИВНІСТЬ 1 кв 2018 року'!V207</f>
        <v>0</v>
      </c>
      <c r="M321" s="23" t="str">
        <f>'ЕФЕКТИВНІСТЬ 1 кв 2018 року'!W207</f>
        <v>ВВ</v>
      </c>
      <c r="N321" s="17">
        <f>'ЕФЕКТИВНІСТЬ 1 кв 2018 року'!X207</f>
        <v>0</v>
      </c>
    </row>
    <row r="322" spans="2:14" ht="24" outlineLevel="1" x14ac:dyDescent="0.25">
      <c r="B322" s="2">
        <f>'ЕФЕКТИВНІСТЬ 1 кв 2018 року'!B208</f>
        <v>170</v>
      </c>
      <c r="C322" s="34" t="str">
        <f>'ЕФЕКТИВНІСТЬ 1 кв 2018 року'!C208</f>
        <v>Новомиколаївський районний суд Запорізької області</v>
      </c>
      <c r="E322" s="83">
        <f>'ЕФЕКТИВНІСТЬ 1 кв 2018 року'!K208</f>
        <v>1947.2</v>
      </c>
      <c r="F322" s="5">
        <f>'ЕФЕКТИВНІСТЬ 1 кв 2018 року'!E208</f>
        <v>173.92</v>
      </c>
      <c r="G322" s="83">
        <f>'ЕФЕКТИВНІСТЬ 1 кв 2018 року'!N208</f>
        <v>2</v>
      </c>
      <c r="H322" s="65">
        <f>'ЕФЕКТИВНІСТЬ 1 кв 2018 року'!R208</f>
        <v>-6.0000000000000005E-2</v>
      </c>
      <c r="I322" s="65">
        <f>'ЕФЕКТИВНІСТЬ 1 кв 2018 року'!Q208</f>
        <v>-0.43000000000000005</v>
      </c>
      <c r="K322" s="23">
        <f>'ЕФЕКТИВНІСТЬ 1 кв 2018 року'!U208</f>
        <v>0</v>
      </c>
      <c r="L322" s="122">
        <f>'ЕФЕКТИВНІСТЬ 1 кв 2018 року'!V208</f>
        <v>0</v>
      </c>
      <c r="M322" s="23" t="str">
        <f>'ЕФЕКТИВНІСТЬ 1 кв 2018 року'!W208</f>
        <v>ВВ</v>
      </c>
      <c r="N322" s="17">
        <f>'ЕФЕКТИВНІСТЬ 1 кв 2018 року'!X208</f>
        <v>0</v>
      </c>
    </row>
    <row r="323" spans="2:14" outlineLevel="1" x14ac:dyDescent="0.25">
      <c r="B323" s="2">
        <f>'ЕФЕКТИВНІСТЬ 1 кв 2018 року'!B209</f>
        <v>171</v>
      </c>
      <c r="C323" s="34" t="str">
        <f>'ЕФЕКТИВНІСТЬ 1 кв 2018 року'!C209</f>
        <v>Орджонікідзевський районний суд м. Запоріжжя</v>
      </c>
      <c r="E323" s="83">
        <f>'ЕФЕКТИВНІСТЬ 1 кв 2018 року'!K209</f>
        <v>7674.4</v>
      </c>
      <c r="F323" s="5">
        <f>'ЕФЕКТИВНІСТЬ 1 кв 2018 року'!E209</f>
        <v>1246.1500000000001</v>
      </c>
      <c r="G323" s="83">
        <f>'ЕФЕКТИВНІСТЬ 1 кв 2018 року'!N209</f>
        <v>11.9</v>
      </c>
      <c r="H323" s="65">
        <f>'ЕФЕКТИВНІСТЬ 1 кв 2018 року'!R209</f>
        <v>0.59</v>
      </c>
      <c r="I323" s="65">
        <f>'ЕФЕКТИВНІСТЬ 1 кв 2018 року'!Q209</f>
        <v>-0.85</v>
      </c>
      <c r="K323" s="23">
        <f>'ЕФЕКТИВНІСТЬ 1 кв 2018 року'!U209</f>
        <v>0</v>
      </c>
      <c r="L323" s="122">
        <f>'ЕФЕКТИВНІСТЬ 1 кв 2018 року'!V209</f>
        <v>0</v>
      </c>
      <c r="M323" s="23">
        <f>'ЕФЕКТИВНІСТЬ 1 кв 2018 року'!W209</f>
        <v>0</v>
      </c>
      <c r="N323" s="17" t="str">
        <f>'ЕФЕКТИВНІСТЬ 1 кв 2018 року'!X209</f>
        <v>ВА</v>
      </c>
    </row>
    <row r="324" spans="2:14" outlineLevel="1" x14ac:dyDescent="0.25">
      <c r="B324" s="2">
        <f>'ЕФЕКТИВНІСТЬ 1 кв 2018 року'!B210</f>
        <v>172</v>
      </c>
      <c r="C324" s="34" t="str">
        <f>'ЕФЕКТИВНІСТЬ 1 кв 2018 року'!C210</f>
        <v>Оріхівський районний суд Запорізької області</v>
      </c>
      <c r="E324" s="83">
        <f>'ЕФЕКТИВНІСТЬ 1 кв 2018 року'!K210</f>
        <v>3711.7</v>
      </c>
      <c r="F324" s="5">
        <f>'ЕФЕКТИВНІСТЬ 1 кв 2018 року'!E210</f>
        <v>390.46</v>
      </c>
      <c r="G324" s="83">
        <f>'ЕФЕКТИВНІСТЬ 1 кв 2018 року'!N210</f>
        <v>5.8</v>
      </c>
      <c r="H324" s="65">
        <f>'ЕФЕКТИВНІСТЬ 1 кв 2018 року'!R210</f>
        <v>-0.13</v>
      </c>
      <c r="I324" s="65">
        <f>'ЕФЕКТИВНІСТЬ 1 кв 2018 року'!Q210</f>
        <v>-1.5</v>
      </c>
      <c r="K324" s="23">
        <f>'ЕФЕКТИВНІСТЬ 1 кв 2018 року'!U210</f>
        <v>0</v>
      </c>
      <c r="L324" s="122">
        <f>'ЕФЕКТИВНІСТЬ 1 кв 2018 року'!V210</f>
        <v>0</v>
      </c>
      <c r="M324" s="23" t="str">
        <f>'ЕФЕКТИВНІСТЬ 1 кв 2018 року'!W210</f>
        <v>ВВ</v>
      </c>
      <c r="N324" s="17">
        <f>'ЕФЕКТИВНІСТЬ 1 кв 2018 року'!X210</f>
        <v>0</v>
      </c>
    </row>
    <row r="325" spans="2:14" outlineLevel="1" x14ac:dyDescent="0.25">
      <c r="B325" s="2">
        <f>'ЕФЕКТИВНІСТЬ 1 кв 2018 року'!B211</f>
        <v>173</v>
      </c>
      <c r="C325" s="34" t="str">
        <f>'ЕФЕКТИВНІСТЬ 1 кв 2018 року'!C211</f>
        <v>Пологівський районний суд Запорізької області</v>
      </c>
      <c r="E325" s="83">
        <f>'ЕФЕКТИВНІСТЬ 1 кв 2018 року'!K211</f>
        <v>2894.6</v>
      </c>
      <c r="F325" s="5">
        <f>'ЕФЕКТИВНІСТЬ 1 кв 2018 року'!E211</f>
        <v>269.19</v>
      </c>
      <c r="G325" s="83">
        <f>'ЕФЕКТИВНІСТЬ 1 кв 2018 року'!N211</f>
        <v>3</v>
      </c>
      <c r="H325" s="65">
        <f>'ЕФЕКТИВНІСТЬ 1 кв 2018 року'!R211</f>
        <v>9.9999999999999985E-3</v>
      </c>
      <c r="I325" s="65">
        <f>'ЕФЕКТИВНІСТЬ 1 кв 2018 року'!Q211</f>
        <v>-1.1200000000000001</v>
      </c>
      <c r="K325" s="23">
        <f>'ЕФЕКТИВНІСТЬ 1 кв 2018 року'!U211</f>
        <v>0</v>
      </c>
      <c r="L325" s="122">
        <f>'ЕФЕКТИВНІСТЬ 1 кв 2018 року'!V211</f>
        <v>0</v>
      </c>
      <c r="M325" s="23">
        <f>'ЕФЕКТИВНІСТЬ 1 кв 2018 року'!W211</f>
        <v>0</v>
      </c>
      <c r="N325" s="17" t="str">
        <f>'ЕФЕКТИВНІСТЬ 1 кв 2018 року'!X211</f>
        <v>ВА</v>
      </c>
    </row>
    <row r="326" spans="2:14" outlineLevel="1" x14ac:dyDescent="0.25">
      <c r="B326" s="2">
        <f>'ЕФЕКТИВНІСТЬ 1 кв 2018 року'!B212</f>
        <v>174</v>
      </c>
      <c r="C326" s="34" t="str">
        <f>'ЕФЕКТИВНІСТЬ 1 кв 2018 року'!C212</f>
        <v>Приазовський районний суд Запорізької області</v>
      </c>
      <c r="E326" s="83">
        <f>'ЕФЕКТИВНІСТЬ 1 кв 2018 року'!K212</f>
        <v>3297</v>
      </c>
      <c r="F326" s="5">
        <f>'ЕФЕКТИВНІСТЬ 1 кв 2018 року'!E212</f>
        <v>233.96</v>
      </c>
      <c r="G326" s="83">
        <f>'ЕФЕКТИВНІСТЬ 1 кв 2018 року'!N212</f>
        <v>3.9</v>
      </c>
      <c r="H326" s="65">
        <f>'ЕФЕКТИВНІСТЬ 1 кв 2018 року'!R212</f>
        <v>-0.6100000000000001</v>
      </c>
      <c r="I326" s="65">
        <f>'ЕФЕКТИВНІСТЬ 1 кв 2018 року'!Q212</f>
        <v>-0.29000000000000004</v>
      </c>
      <c r="K326" s="23">
        <f>'ЕФЕКТИВНІСТЬ 1 кв 2018 року'!U212</f>
        <v>0</v>
      </c>
      <c r="L326" s="122">
        <f>'ЕФЕКТИВНІСТЬ 1 кв 2018 року'!V212</f>
        <v>0</v>
      </c>
      <c r="M326" s="23" t="str">
        <f>'ЕФЕКТИВНІСТЬ 1 кв 2018 року'!W212</f>
        <v>ВВ</v>
      </c>
      <c r="N326" s="17">
        <f>'ЕФЕКТИВНІСТЬ 1 кв 2018 року'!X212</f>
        <v>0</v>
      </c>
    </row>
    <row r="327" spans="2:14" outlineLevel="1" x14ac:dyDescent="0.25">
      <c r="B327" s="2">
        <f>'ЕФЕКТИВНІСТЬ 1 кв 2018 року'!B213</f>
        <v>175</v>
      </c>
      <c r="C327" s="34" t="str">
        <f>'ЕФЕКТИВНІСТЬ 1 кв 2018 року'!C213</f>
        <v>Приморський районний суд Запорізької області</v>
      </c>
      <c r="E327" s="83">
        <f>'ЕФЕКТИВНІСТЬ 1 кв 2018 року'!K213</f>
        <v>2655.5</v>
      </c>
      <c r="F327" s="5">
        <f>'ЕФЕКТИВНІСТЬ 1 кв 2018 року'!E213</f>
        <v>208.67</v>
      </c>
      <c r="G327" s="83">
        <f>'ЕФЕКТИВНІСТЬ 1 кв 2018 року'!N213</f>
        <v>3</v>
      </c>
      <c r="H327" s="65">
        <f>'ЕФЕКТИВНІСТЬ 1 кв 2018 року'!R213</f>
        <v>-0.37</v>
      </c>
      <c r="I327" s="65">
        <f>'ЕФЕКТИВНІСТЬ 1 кв 2018 року'!Q213</f>
        <v>-0.81</v>
      </c>
      <c r="K327" s="23">
        <f>'ЕФЕКТИВНІСТЬ 1 кв 2018 року'!U213</f>
        <v>0</v>
      </c>
      <c r="L327" s="122">
        <f>'ЕФЕКТИВНІСТЬ 1 кв 2018 року'!V213</f>
        <v>0</v>
      </c>
      <c r="M327" s="23" t="str">
        <f>'ЕФЕКТИВНІСТЬ 1 кв 2018 року'!W213</f>
        <v>ВВ</v>
      </c>
      <c r="N327" s="17">
        <f>'ЕФЕКТИВНІСТЬ 1 кв 2018 року'!X213</f>
        <v>0</v>
      </c>
    </row>
    <row r="328" spans="2:14" outlineLevel="1" x14ac:dyDescent="0.25">
      <c r="B328" s="2">
        <f>'ЕФЕКТИВНІСТЬ 1 кв 2018 року'!B214</f>
        <v>176</v>
      </c>
      <c r="C328" s="34" t="str">
        <f>'ЕФЕКТИВНІСТЬ 1 кв 2018 року'!C214</f>
        <v>Розівський районний суд Запорізької області</v>
      </c>
      <c r="E328" s="83">
        <f>'ЕФЕКТИВНІСТЬ 1 кв 2018 року'!K214</f>
        <v>1692.4</v>
      </c>
      <c r="F328" s="5">
        <f>'ЕФЕКТИВНІСТЬ 1 кв 2018 року'!E214</f>
        <v>58.43</v>
      </c>
      <c r="G328" s="83">
        <f>'ЕФЕКТИВНІСТЬ 1 кв 2018 року'!N214</f>
        <v>2.6</v>
      </c>
      <c r="H328" s="65">
        <f>'ЕФЕКТИВНІСТЬ 1 кв 2018 року'!R214</f>
        <v>-2.37</v>
      </c>
      <c r="I328" s="65">
        <f>'ЕФЕКТИВНІСТЬ 1 кв 2018 року'!Q214</f>
        <v>-1.19</v>
      </c>
      <c r="K328" s="23">
        <f>'ЕФЕКТИВНІСТЬ 1 кв 2018 року'!U214</f>
        <v>0</v>
      </c>
      <c r="L328" s="122">
        <f>'ЕФЕКТИВНІСТЬ 1 кв 2018 року'!V214</f>
        <v>0</v>
      </c>
      <c r="M328" s="23" t="str">
        <f>'ЕФЕКТИВНІСТЬ 1 кв 2018 року'!W214</f>
        <v>ВВ</v>
      </c>
      <c r="N328" s="17">
        <f>'ЕФЕКТИВНІСТЬ 1 кв 2018 року'!X214</f>
        <v>0</v>
      </c>
    </row>
    <row r="329" spans="2:14" outlineLevel="1" x14ac:dyDescent="0.25">
      <c r="B329" s="2">
        <f>'ЕФЕКТИВНІСТЬ 1 кв 2018 року'!B215</f>
        <v>177</v>
      </c>
      <c r="C329" s="34" t="str">
        <f>'ЕФЕКТИВНІСТЬ 1 кв 2018 року'!C215</f>
        <v>Токмацький районний суд Запорізької області</v>
      </c>
      <c r="E329" s="83">
        <f>'ЕФЕКТИВНІСТЬ 1 кв 2018 року'!K215</f>
        <v>4184.6000000000004</v>
      </c>
      <c r="F329" s="5">
        <f>'ЕФЕКТИВНІСТЬ 1 кв 2018 року'!E215</f>
        <v>420.22</v>
      </c>
      <c r="G329" s="83">
        <f>'ЕФЕКТИВНІСТЬ 1 кв 2018 року'!N215</f>
        <v>8</v>
      </c>
      <c r="H329" s="65">
        <f>'ЕФЕКТИВНІСТЬ 1 кв 2018 року'!R215</f>
        <v>-0.31999999999999995</v>
      </c>
      <c r="I329" s="65">
        <f>'ЕФЕКТИВНІСТЬ 1 кв 2018 року'!Q215</f>
        <v>-0.24</v>
      </c>
      <c r="K329" s="23">
        <f>'ЕФЕКТИВНІСТЬ 1 кв 2018 року'!U215</f>
        <v>0</v>
      </c>
      <c r="L329" s="122">
        <f>'ЕФЕКТИВНІСТЬ 1 кв 2018 року'!V215</f>
        <v>0</v>
      </c>
      <c r="M329" s="23" t="str">
        <f>'ЕФЕКТИВНІСТЬ 1 кв 2018 року'!W215</f>
        <v>ВВ</v>
      </c>
      <c r="N329" s="17">
        <f>'ЕФЕКТИВНІСТЬ 1 кв 2018 року'!X215</f>
        <v>0</v>
      </c>
    </row>
    <row r="330" spans="2:14" outlineLevel="1" x14ac:dyDescent="0.25">
      <c r="B330" s="2">
        <f>'ЕФЕКТИВНІСТЬ 1 кв 2018 року'!B216</f>
        <v>178</v>
      </c>
      <c r="C330" s="34" t="str">
        <f>'ЕФЕКТИВНІСТЬ 1 кв 2018 року'!C216</f>
        <v>Хортицький районний суд м.Запоріжжя</v>
      </c>
      <c r="E330" s="83">
        <f>'ЕФЕКТИВНІСТЬ 1 кв 2018 року'!K216</f>
        <v>5730.7</v>
      </c>
      <c r="F330" s="5">
        <f>'ЕФЕКТИВНІСТЬ 1 кв 2018 року'!E216</f>
        <v>527.4</v>
      </c>
      <c r="G330" s="83">
        <f>'ЕФЕКТИВНІСТЬ 1 кв 2018 року'!N216</f>
        <v>9</v>
      </c>
      <c r="H330" s="65">
        <f>'ЕФЕКТИВНІСТЬ 1 кв 2018 року'!R216</f>
        <v>-0.33999999999999997</v>
      </c>
      <c r="I330" s="65">
        <f>'ЕФЕКТИВНІСТЬ 1 кв 2018 року'!Q216</f>
        <v>-1.21</v>
      </c>
      <c r="K330" s="23">
        <f>'ЕФЕКТИВНІСТЬ 1 кв 2018 року'!U216</f>
        <v>0</v>
      </c>
      <c r="L330" s="122">
        <f>'ЕФЕКТИВНІСТЬ 1 кв 2018 року'!V216</f>
        <v>0</v>
      </c>
      <c r="M330" s="23" t="str">
        <f>'ЕФЕКТИВНІСТЬ 1 кв 2018 року'!W216</f>
        <v>ВВ</v>
      </c>
      <c r="N330" s="17">
        <f>'ЕФЕКТИВНІСТЬ 1 кв 2018 року'!X216</f>
        <v>0</v>
      </c>
    </row>
    <row r="331" spans="2:14" outlineLevel="1" x14ac:dyDescent="0.25">
      <c r="B331" s="2">
        <f>'ЕФЕКТИВНІСТЬ 1 кв 2018 року'!B217</f>
        <v>179</v>
      </c>
      <c r="C331" s="34" t="str">
        <f>'ЕФЕКТИВНІСТЬ 1 кв 2018 року'!C217</f>
        <v>Чернігівський районний суд Запорізької області</v>
      </c>
      <c r="E331" s="83">
        <f>'ЕФЕКТИВНІСТЬ 1 кв 2018 року'!K217</f>
        <v>2866.1</v>
      </c>
      <c r="F331" s="5">
        <f>'ЕФЕКТИВНІСТЬ 1 кв 2018 року'!E217</f>
        <v>116.6</v>
      </c>
      <c r="G331" s="83">
        <f>'ЕФЕКТИВНІСТЬ 1 кв 2018 року'!N217</f>
        <v>3.9</v>
      </c>
      <c r="H331" s="65">
        <f>'ЕФЕКТИВНІСТЬ 1 кв 2018 року'!R217</f>
        <v>-1.8900000000000001</v>
      </c>
      <c r="I331" s="65">
        <f>'ЕФЕКТИВНІСТЬ 1 кв 2018 року'!Q217</f>
        <v>-0.57000000000000006</v>
      </c>
      <c r="K331" s="23">
        <f>'ЕФЕКТИВНІСТЬ 1 кв 2018 року'!U217</f>
        <v>0</v>
      </c>
      <c r="L331" s="122">
        <f>'ЕФЕКТИВНІСТЬ 1 кв 2018 року'!V217</f>
        <v>0</v>
      </c>
      <c r="M331" s="23" t="str">
        <f>'ЕФЕКТИВНІСТЬ 1 кв 2018 року'!W217</f>
        <v>ВВ</v>
      </c>
      <c r="N331" s="17">
        <f>'ЕФЕКТИВНІСТЬ 1 кв 2018 року'!X217</f>
        <v>0</v>
      </c>
    </row>
    <row r="332" spans="2:14" outlineLevel="1" x14ac:dyDescent="0.25">
      <c r="B332" s="2">
        <f>'ЕФЕКТИВНІСТЬ 1 кв 2018 року'!B218</f>
        <v>180</v>
      </c>
      <c r="C332" s="34" t="str">
        <f>'ЕФЕКТИВНІСТЬ 1 кв 2018 року'!C218</f>
        <v>Шевченківський районний суд м. Запоріжжя</v>
      </c>
      <c r="E332" s="83">
        <f>'ЕФЕКТИВНІСТЬ 1 кв 2018 року'!K218</f>
        <v>7545.1</v>
      </c>
      <c r="F332" s="5">
        <f>'ЕФЕКТИВНІСТЬ 1 кв 2018 року'!E218</f>
        <v>1136.8699999999999</v>
      </c>
      <c r="G332" s="83">
        <f>'ЕФЕКТИВНІСТЬ 1 кв 2018 року'!N218</f>
        <v>9.6</v>
      </c>
      <c r="H332" s="65">
        <f>'ЕФЕКТИВНІСТЬ 1 кв 2018 року'!R218</f>
        <v>0.7</v>
      </c>
      <c r="I332" s="65">
        <f>'ЕФЕКТИВНІСТЬ 1 кв 2018 року'!Q218</f>
        <v>-0.44</v>
      </c>
      <c r="K332" s="23">
        <f>'ЕФЕКТИВНІСТЬ 1 кв 2018 року'!U218</f>
        <v>0</v>
      </c>
      <c r="L332" s="122">
        <f>'ЕФЕКТИВНІСТЬ 1 кв 2018 року'!V218</f>
        <v>0</v>
      </c>
      <c r="M332" s="23">
        <f>'ЕФЕКТИВНІСТЬ 1 кв 2018 року'!W218</f>
        <v>0</v>
      </c>
      <c r="N332" s="17" t="str">
        <f>'ЕФЕКТИВНІСТЬ 1 кв 2018 року'!X218</f>
        <v>ВА</v>
      </c>
    </row>
    <row r="333" spans="2:14" outlineLevel="1" x14ac:dyDescent="0.25">
      <c r="B333" s="2">
        <f>'ЕФЕКТИВНІСТЬ 1 кв 2018 року'!B219</f>
        <v>181</v>
      </c>
      <c r="C333" s="34" t="str">
        <f>'ЕФЕКТИВНІСТЬ 1 кв 2018 року'!C219</f>
        <v>Якимівський районний суд Запорізької області</v>
      </c>
      <c r="E333" s="83">
        <f>'ЕФЕКТИВНІСТЬ 1 кв 2018 року'!K219</f>
        <v>3397.1</v>
      </c>
      <c r="F333" s="5">
        <f>'ЕФЕКТИВНІСТЬ 1 кв 2018 року'!E219</f>
        <v>571.21</v>
      </c>
      <c r="G333" s="83">
        <f>'ЕФЕКТИВНІСТЬ 1 кв 2018 року'!N219</f>
        <v>5</v>
      </c>
      <c r="H333" s="65">
        <f>'ЕФЕКТИВНІСТЬ 1 кв 2018 року'!R219</f>
        <v>0.72</v>
      </c>
      <c r="I333" s="65">
        <f>'ЕФЕКТИВНІСТЬ 1 кв 2018 року'!Q219</f>
        <v>0.21000000000000008</v>
      </c>
      <c r="K333" s="23">
        <f>'ЕФЕКТИВНІСТЬ 1 кв 2018 року'!U219</f>
        <v>0</v>
      </c>
      <c r="L333" s="122" t="str">
        <f>'ЕФЕКТИВНІСТЬ 1 кв 2018 року'!V219</f>
        <v>АА</v>
      </c>
      <c r="M333" s="23">
        <f>'ЕФЕКТИВНІСТЬ 1 кв 2018 року'!W219</f>
        <v>0</v>
      </c>
      <c r="N333" s="17">
        <f>'ЕФЕКТИВНІСТЬ 1 кв 2018 року'!X219</f>
        <v>0</v>
      </c>
    </row>
    <row r="334" spans="2:14" ht="37.5" x14ac:dyDescent="0.25">
      <c r="C334" s="134" t="s">
        <v>702</v>
      </c>
      <c r="E334" s="78"/>
      <c r="F334" s="78"/>
      <c r="G334" s="78"/>
      <c r="H334" s="78"/>
      <c r="I334" s="78"/>
      <c r="K334" s="78"/>
      <c r="L334" s="78"/>
      <c r="M334" s="78"/>
      <c r="N334" s="78"/>
    </row>
    <row r="335" spans="2:14" ht="26.25" customHeight="1" outlineLevel="2" x14ac:dyDescent="0.25">
      <c r="B335" s="2">
        <f>'ЕФЕКТИВНІСТЬ 1 кв 2018 року'!B220</f>
        <v>182</v>
      </c>
      <c r="C335" s="34" t="str">
        <f>'ЕФЕКТИВНІСТЬ 1 кв 2018 року'!C220</f>
        <v>Богородчанський районний суд Івано-Франківської області</v>
      </c>
      <c r="E335" s="83">
        <f>'ЕФЕКТИВНІСТЬ 1 кв 2018 року'!K220</f>
        <v>2705.9</v>
      </c>
      <c r="F335" s="5">
        <f>'ЕФЕКТИВНІСТЬ 1 кв 2018 року'!E220</f>
        <v>220.54</v>
      </c>
      <c r="G335" s="83">
        <f>'ЕФЕКТИВНІСТЬ 1 кв 2018 року'!N220</f>
        <v>3</v>
      </c>
      <c r="H335" s="65">
        <f>'ЕФЕКТИВНІСТЬ 1 кв 2018 року'!R220</f>
        <v>-0.3</v>
      </c>
      <c r="I335" s="65">
        <f>'ЕФЕКТИВНІСТЬ 1 кв 2018 року'!Q220</f>
        <v>-3.9999999999999959E-2</v>
      </c>
      <c r="K335" s="23">
        <f>'ЕФЕКТИВНІСТЬ 1 кв 2018 року'!U220</f>
        <v>0</v>
      </c>
      <c r="L335" s="122">
        <f>'ЕФЕКТИВНІСТЬ 1 кв 2018 року'!V220</f>
        <v>0</v>
      </c>
      <c r="M335" s="23" t="str">
        <f>'ЕФЕКТИВНІСТЬ 1 кв 2018 року'!W220</f>
        <v>ВВ</v>
      </c>
      <c r="N335" s="17">
        <f>'ЕФЕКТИВНІСТЬ 1 кв 2018 року'!X220</f>
        <v>0</v>
      </c>
    </row>
    <row r="336" spans="2:14" ht="26.25" customHeight="1" outlineLevel="2" x14ac:dyDescent="0.25">
      <c r="B336" s="2">
        <f>'ЕФЕКТИВНІСТЬ 1 кв 2018 року'!B221</f>
        <v>183</v>
      </c>
      <c r="C336" s="34" t="str">
        <f>'ЕФЕКТИВНІСТЬ 1 кв 2018 року'!C221</f>
        <v>Болехівський міський суд Івано-Франківської області</v>
      </c>
      <c r="E336" s="83">
        <f>'ЕФЕКТИВНІСТЬ 1 кв 2018 року'!K221</f>
        <v>2507.9</v>
      </c>
      <c r="F336" s="5">
        <f>'ЕФЕКТИВНІСТЬ 1 кв 2018 року'!E221</f>
        <v>74.19</v>
      </c>
      <c r="G336" s="83">
        <f>'ЕФЕКТИВНІСТЬ 1 кв 2018 року'!N221</f>
        <v>2.9</v>
      </c>
      <c r="H336" s="65">
        <f>'ЕФЕКТИВНІСТЬ 1 кв 2018 року'!R221</f>
        <v>-2.7699999999999996</v>
      </c>
      <c r="I336" s="65">
        <f>'ЕФЕКТИВНІСТЬ 1 кв 2018 року'!Q221</f>
        <v>-0.45</v>
      </c>
      <c r="K336" s="23">
        <f>'ЕФЕКТИВНІСТЬ 1 кв 2018 року'!U221</f>
        <v>0</v>
      </c>
      <c r="L336" s="122">
        <f>'ЕФЕКТИВНІСТЬ 1 кв 2018 року'!V221</f>
        <v>0</v>
      </c>
      <c r="M336" s="23" t="str">
        <f>'ЕФЕКТИВНІСТЬ 1 кв 2018 року'!W221</f>
        <v>ВВ</v>
      </c>
      <c r="N336" s="17">
        <f>'ЕФЕКТИВНІСТЬ 1 кв 2018 року'!X221</f>
        <v>0</v>
      </c>
    </row>
    <row r="337" spans="2:15" ht="26.25" customHeight="1" outlineLevel="2" x14ac:dyDescent="0.25">
      <c r="B337" s="2">
        <f>'ЕФЕКТИВНІСТЬ 1 кв 2018 року'!B222</f>
        <v>184</v>
      </c>
      <c r="C337" s="34" t="str">
        <f>'ЕФЕКТИВНІСТЬ 1 кв 2018 року'!C222</f>
        <v>Верховинський районний суд Івано-Франківської області</v>
      </c>
      <c r="E337" s="83">
        <f>'ЕФЕКТИВНІСТЬ 1 кв 2018 року'!K222</f>
        <v>2064.4</v>
      </c>
      <c r="F337" s="5">
        <f>'ЕФЕКТИВНІСТЬ 1 кв 2018 року'!E222</f>
        <v>89.45</v>
      </c>
      <c r="G337" s="83">
        <f>'ЕФЕКТИВНІСТЬ 1 кв 2018 року'!N222</f>
        <v>1</v>
      </c>
      <c r="H337" s="65">
        <f>'ЕФЕКТИВНІСТЬ 1 кв 2018 року'!R222</f>
        <v>-1.1100000000000001</v>
      </c>
      <c r="I337" s="65">
        <f>'ЕФЕКТИВНІСТЬ 1 кв 2018 року'!Q222</f>
        <v>-2.35</v>
      </c>
      <c r="K337" s="23">
        <f>'ЕФЕКТИВНІСТЬ 1 кв 2018 року'!U222</f>
        <v>0</v>
      </c>
      <c r="L337" s="122">
        <f>'ЕФЕКТИВНІСТЬ 1 кв 2018 року'!V222</f>
        <v>0</v>
      </c>
      <c r="M337" s="23" t="str">
        <f>'ЕФЕКТИВНІСТЬ 1 кв 2018 року'!W222</f>
        <v>ВВ</v>
      </c>
      <c r="N337" s="17">
        <f>'ЕФЕКТИВНІСТЬ 1 кв 2018 року'!X222</f>
        <v>0</v>
      </c>
    </row>
    <row r="338" spans="2:15" ht="26.25" customHeight="1" outlineLevel="2" x14ac:dyDescent="0.25">
      <c r="B338" s="2">
        <f>'ЕФЕКТИВНІСТЬ 1 кв 2018 року'!B223</f>
        <v>185</v>
      </c>
      <c r="C338" s="34" t="str">
        <f>'ЕФЕКТИВНІСТЬ 1 кв 2018 року'!C223</f>
        <v>Галицький районний суд Івано-Франківської області</v>
      </c>
      <c r="E338" s="83">
        <f>'ЕФЕКТИВНІСТЬ 1 кв 2018 року'!K223</f>
        <v>2655.2</v>
      </c>
      <c r="F338" s="5">
        <f>'ЕФЕКТИВНІСТЬ 1 кв 2018 року'!E223</f>
        <v>199.18</v>
      </c>
      <c r="G338" s="83">
        <f>'ЕФЕКТИВНІСТЬ 1 кв 2018 року'!N223</f>
        <v>2.5</v>
      </c>
      <c r="H338" s="65">
        <f>'ЕФЕКТИВНІСТЬ 1 кв 2018 року'!R223</f>
        <v>-0.33</v>
      </c>
      <c r="I338" s="65">
        <f>'ЕФЕКТИВНІСТЬ 1 кв 2018 року'!Q223</f>
        <v>-1.22</v>
      </c>
      <c r="K338" s="23">
        <f>'ЕФЕКТИВНІСТЬ 1 кв 2018 року'!U223</f>
        <v>0</v>
      </c>
      <c r="L338" s="122">
        <f>'ЕФЕКТИВНІСТЬ 1 кв 2018 року'!V223</f>
        <v>0</v>
      </c>
      <c r="M338" s="23" t="str">
        <f>'ЕФЕКТИВНІСТЬ 1 кв 2018 року'!W223</f>
        <v>ВВ</v>
      </c>
      <c r="N338" s="17">
        <f>'ЕФЕКТИВНІСТЬ 1 кв 2018 року'!X223</f>
        <v>0</v>
      </c>
    </row>
    <row r="339" spans="2:15" ht="26.25" customHeight="1" outlineLevel="2" x14ac:dyDescent="0.25">
      <c r="B339" s="2">
        <f>'ЕФЕКТИВНІСТЬ 1 кв 2018 року'!B224</f>
        <v>186</v>
      </c>
      <c r="C339" s="34" t="str">
        <f>'ЕФЕКТИВНІСТЬ 1 кв 2018 року'!C224</f>
        <v>Городенківський районний суд Івано-Франківської області</v>
      </c>
      <c r="E339" s="83">
        <f>'ЕФЕКТИВНІСТЬ 1 кв 2018 року'!K224</f>
        <v>3049.2</v>
      </c>
      <c r="F339" s="5">
        <f>'ЕФЕКТИВНІСТЬ 1 кв 2018 року'!E224</f>
        <v>212.72</v>
      </c>
      <c r="G339" s="83">
        <f>'ЕФЕКТИВНІСТЬ 1 кв 2018 року'!N224</f>
        <v>3</v>
      </c>
      <c r="H339" s="65">
        <f>'ЕФЕКТИВНІСТЬ 1 кв 2018 року'!R224</f>
        <v>-0.51</v>
      </c>
      <c r="I339" s="65">
        <f>'ЕФЕКТИВНІСТЬ 1 кв 2018 року'!Q224</f>
        <v>-1.06</v>
      </c>
      <c r="K339" s="23">
        <f>'ЕФЕКТИВНІСТЬ 1 кв 2018 року'!U224</f>
        <v>0</v>
      </c>
      <c r="L339" s="122">
        <f>'ЕФЕКТИВНІСТЬ 1 кв 2018 року'!V224</f>
        <v>0</v>
      </c>
      <c r="M339" s="23" t="str">
        <f>'ЕФЕКТИВНІСТЬ 1 кв 2018 року'!W224</f>
        <v>ВВ</v>
      </c>
      <c r="N339" s="17">
        <f>'ЕФЕКТИВНІСТЬ 1 кв 2018 року'!X224</f>
        <v>0</v>
      </c>
    </row>
    <row r="340" spans="2:15" ht="26.25" customHeight="1" outlineLevel="2" x14ac:dyDescent="0.25">
      <c r="B340" s="2">
        <f>'ЕФЕКТИВНІСТЬ 1 кв 2018 року'!B225</f>
        <v>187</v>
      </c>
      <c r="C340" s="34" t="str">
        <f>'ЕФЕКТИВНІСТЬ 1 кв 2018 року'!C225</f>
        <v>Долинський районний суд Івано-Франківської області</v>
      </c>
      <c r="E340" s="83">
        <f>'ЕФЕКТИВНІСТЬ 1 кв 2018 року'!K225</f>
        <v>3995.1</v>
      </c>
      <c r="F340" s="5">
        <f>'ЕФЕКТИВНІСТЬ 1 кв 2018 року'!E225</f>
        <v>255.03</v>
      </c>
      <c r="G340" s="83">
        <f>'ЕФЕКТИВНІСТЬ 1 кв 2018 року'!N225</f>
        <v>5</v>
      </c>
      <c r="H340" s="65">
        <f>'ЕФЕКТИВНІСТЬ 1 кв 2018 року'!R225</f>
        <v>-0.85</v>
      </c>
      <c r="I340" s="65">
        <f>'ЕФЕКТИВНІСТЬ 1 кв 2018 року'!Q225</f>
        <v>-0.36000000000000004</v>
      </c>
      <c r="K340" s="23">
        <f>'ЕФЕКТИВНІСТЬ 1 кв 2018 року'!U225</f>
        <v>0</v>
      </c>
      <c r="L340" s="122">
        <f>'ЕФЕКТИВНІСТЬ 1 кв 2018 року'!V225</f>
        <v>0</v>
      </c>
      <c r="M340" s="23" t="str">
        <f>'ЕФЕКТИВНІСТЬ 1 кв 2018 року'!W225</f>
        <v>ВВ</v>
      </c>
      <c r="N340" s="17">
        <f>'ЕФЕКТИВНІСТЬ 1 кв 2018 року'!X225</f>
        <v>0</v>
      </c>
    </row>
    <row r="341" spans="2:15" ht="26.25" customHeight="1" outlineLevel="2" x14ac:dyDescent="0.25">
      <c r="B341" s="2">
        <f>'ЕФЕКТИВНІСТЬ 1 кв 2018 року'!B226</f>
        <v>188</v>
      </c>
      <c r="C341" s="34" t="str">
        <f>'ЕФЕКТИВНІСТЬ 1 кв 2018 року'!C226</f>
        <v>Івано-Франківський міський суд Івано-Франківської області</v>
      </c>
      <c r="E341" s="83">
        <f>'ЕФЕКТИВНІСТЬ 1 кв 2018 року'!K226</f>
        <v>5482.6</v>
      </c>
      <c r="F341" s="5">
        <f>'ЕФЕКТИВНІСТЬ 1 кв 2018 року'!E226</f>
        <v>1693.02</v>
      </c>
      <c r="G341" s="83">
        <f>'ЕФЕКТИВНІСТЬ 1 кв 2018 року'!N226</f>
        <v>15.8</v>
      </c>
      <c r="H341" s="65">
        <f>'ЕФЕКТИВНІСТЬ 1 кв 2018 року'!R226</f>
        <v>0.88</v>
      </c>
      <c r="I341" s="65">
        <f>'ЕФЕКТИВНІСТЬ 1 кв 2018 року'!Q226</f>
        <v>-0.85</v>
      </c>
      <c r="K341" s="23">
        <f>'ЕФЕКТИВНІСТЬ 1 кв 2018 року'!U226</f>
        <v>0</v>
      </c>
      <c r="L341" s="122">
        <f>'ЕФЕКТИВНІСТЬ 1 кв 2018 року'!V226</f>
        <v>0</v>
      </c>
      <c r="M341" s="23">
        <f>'ЕФЕКТИВНІСТЬ 1 кв 2018 року'!W226</f>
        <v>0</v>
      </c>
      <c r="N341" s="17" t="str">
        <f>'ЕФЕКТИВНІСТЬ 1 кв 2018 року'!X226</f>
        <v>ВА</v>
      </c>
    </row>
    <row r="342" spans="2:15" ht="26.25" customHeight="1" outlineLevel="2" x14ac:dyDescent="0.25">
      <c r="B342" s="2">
        <f>'ЕФЕКТИВНІСТЬ 1 кв 2018 року'!B227</f>
        <v>189</v>
      </c>
      <c r="C342" s="34" t="str">
        <f>'ЕФЕКТИВНІСТЬ 1 кв 2018 року'!C227</f>
        <v>Калуський міськрайонний суд Івано-Франківської області</v>
      </c>
      <c r="E342" s="83">
        <f>'ЕФЕКТИВНІСТЬ 1 кв 2018 року'!K227</f>
        <v>10752.2</v>
      </c>
      <c r="F342" s="5">
        <f>'ЕФЕКТИВНІСТЬ 1 кв 2018 року'!E227</f>
        <v>525.30999999999995</v>
      </c>
      <c r="G342" s="83">
        <f>'ЕФЕКТИВНІСТЬ 1 кв 2018 року'!N227</f>
        <v>6</v>
      </c>
      <c r="H342" s="65">
        <f>'ЕФЕКТИВНІСТЬ 1 кв 2018 року'!R227</f>
        <v>-0.89</v>
      </c>
      <c r="I342" s="65">
        <f>'ЕФЕКТИВНІСТЬ 1 кв 2018 року'!Q227</f>
        <v>-0.93</v>
      </c>
      <c r="K342" s="23">
        <f>'ЕФЕКТИВНІСТЬ 1 кв 2018 року'!U227</f>
        <v>0</v>
      </c>
      <c r="L342" s="122">
        <f>'ЕФЕКТИВНІСТЬ 1 кв 2018 року'!V227</f>
        <v>0</v>
      </c>
      <c r="M342" s="23" t="str">
        <f>'ЕФЕКТИВНІСТЬ 1 кв 2018 року'!W227</f>
        <v>ВВ</v>
      </c>
      <c r="N342" s="17">
        <f>'ЕФЕКТИВНІСТЬ 1 кв 2018 року'!X227</f>
        <v>0</v>
      </c>
    </row>
    <row r="343" spans="2:15" ht="26.25" customHeight="1" outlineLevel="2" x14ac:dyDescent="0.25">
      <c r="B343" s="2">
        <f>'ЕФЕКТИВНІСТЬ 1 кв 2018 року'!B228</f>
        <v>190</v>
      </c>
      <c r="C343" s="34" t="str">
        <f>'ЕФЕКТИВНІСТЬ 1 кв 2018 року'!C228</f>
        <v>Коломийський міськрайонний суд Івано-Франківської області</v>
      </c>
      <c r="E343" s="83">
        <f>'ЕФЕКТИВНІСТЬ 1 кв 2018 року'!K228</f>
        <v>5777.7</v>
      </c>
      <c r="F343" s="5">
        <f>'ЕФЕКТИВНІСТЬ 1 кв 2018 року'!E228</f>
        <v>690.64</v>
      </c>
      <c r="G343" s="83">
        <f>'ЕФЕКТИВНІСТЬ 1 кв 2018 року'!N228</f>
        <v>7.2</v>
      </c>
      <c r="H343" s="65">
        <f>'ЕФЕКТИВНІСТЬ 1 кв 2018 року'!R228</f>
        <v>0.28999999999999998</v>
      </c>
      <c r="I343" s="65">
        <f>'ЕФЕКТИВНІСТЬ 1 кв 2018 року'!Q228</f>
        <v>-1.1800000000000002</v>
      </c>
      <c r="K343" s="23">
        <f>'ЕФЕКТИВНІСТЬ 1 кв 2018 року'!U228</f>
        <v>0</v>
      </c>
      <c r="L343" s="122">
        <f>'ЕФЕКТИВНІСТЬ 1 кв 2018 року'!V228</f>
        <v>0</v>
      </c>
      <c r="M343" s="23">
        <f>'ЕФЕКТИВНІСТЬ 1 кв 2018 року'!W228</f>
        <v>0</v>
      </c>
      <c r="N343" s="17" t="str">
        <f>'ЕФЕКТИВНІСТЬ 1 кв 2018 року'!X228</f>
        <v>ВА</v>
      </c>
    </row>
    <row r="344" spans="2:15" ht="26.25" customHeight="1" outlineLevel="2" x14ac:dyDescent="0.25">
      <c r="B344" s="2">
        <f>'ЕФЕКТИВНІСТЬ 1 кв 2018 року'!B229</f>
        <v>191</v>
      </c>
      <c r="C344" s="34" t="str">
        <f>'ЕФЕКТИВНІСТЬ 1 кв 2018 року'!C229</f>
        <v>Косівський районний суд Івано-Франківської області</v>
      </c>
      <c r="E344" s="83">
        <f>'ЕФЕКТИВНІСТЬ 1 кв 2018 року'!K229</f>
        <v>3679.4</v>
      </c>
      <c r="F344" s="5">
        <f>'ЕФЕКТИВНІСТЬ 1 кв 2018 року'!E229</f>
        <v>365.07</v>
      </c>
      <c r="G344" s="83">
        <f>'ЕФЕКТИВНІСТЬ 1 кв 2018 року'!N229</f>
        <v>2.7</v>
      </c>
      <c r="H344" s="65">
        <f>'ЕФЕКТИВНІСТЬ 1 кв 2018 року'!R229</f>
        <v>0.56999999999999995</v>
      </c>
      <c r="I344" s="65">
        <f>'ЕФЕКТИВНІСТЬ 1 кв 2018 року'!Q229</f>
        <v>-0.24</v>
      </c>
      <c r="K344" s="23">
        <f>'ЕФЕКТИВНІСТЬ 1 кв 2018 року'!U229</f>
        <v>0</v>
      </c>
      <c r="L344" s="122">
        <f>'ЕФЕКТИВНІСТЬ 1 кв 2018 року'!V229</f>
        <v>0</v>
      </c>
      <c r="M344" s="23">
        <f>'ЕФЕКТИВНІСТЬ 1 кв 2018 року'!W229</f>
        <v>0</v>
      </c>
      <c r="N344" s="17" t="str">
        <f>'ЕФЕКТИВНІСТЬ 1 кв 2018 року'!X229</f>
        <v>ВА</v>
      </c>
    </row>
    <row r="345" spans="2:15" ht="26.25" customHeight="1" outlineLevel="2" x14ac:dyDescent="0.25">
      <c r="B345" s="2">
        <f>'ЕФЕКТИВНІСТЬ 1 кв 2018 року'!B230</f>
        <v>192</v>
      </c>
      <c r="C345" s="34" t="str">
        <f>'ЕФЕКТИВНІСТЬ 1 кв 2018 року'!C230</f>
        <v>Надвірнянський районний суд Івано-Франківської області</v>
      </c>
      <c r="E345" s="83">
        <f>'ЕФЕКТИВНІСТЬ 1 кв 2018 року'!K230</f>
        <v>3764.1</v>
      </c>
      <c r="F345" s="5">
        <f>'ЕФЕКТИВНІСТЬ 1 кв 2018 року'!E230</f>
        <v>364.82</v>
      </c>
      <c r="G345" s="83">
        <f>'ЕФЕКТИВНІСТЬ 1 кв 2018 року'!N230</f>
        <v>2.8</v>
      </c>
      <c r="H345" s="65">
        <f>'ЕФЕКТИВНІСТЬ 1 кв 2018 року'!R230</f>
        <v>0.49</v>
      </c>
      <c r="I345" s="65">
        <f>'ЕФЕКТИВНІСТЬ 1 кв 2018 року'!Q230</f>
        <v>-1.58</v>
      </c>
      <c r="K345" s="23">
        <f>'ЕФЕКТИВНІСТЬ 1 кв 2018 року'!U230</f>
        <v>0</v>
      </c>
      <c r="L345" s="122">
        <f>'ЕФЕКТИВНІСТЬ 1 кв 2018 року'!V230</f>
        <v>0</v>
      </c>
      <c r="M345" s="23">
        <f>'ЕФЕКТИВНІСТЬ 1 кв 2018 року'!W230</f>
        <v>0</v>
      </c>
      <c r="N345" s="17" t="str">
        <f>'ЕФЕКТИВНІСТЬ 1 кв 2018 року'!X230</f>
        <v>ВА</v>
      </c>
    </row>
    <row r="346" spans="2:15" ht="26.25" customHeight="1" outlineLevel="2" x14ac:dyDescent="0.25">
      <c r="B346" s="2">
        <f>'ЕФЕКТИВНІСТЬ 1 кв 2018 року'!B231</f>
        <v>193</v>
      </c>
      <c r="C346" s="34" t="str">
        <f>'ЕФЕКТИВНІСТЬ 1 кв 2018 року'!C231</f>
        <v>Рогатинський районний суд Івано-Франківської області</v>
      </c>
      <c r="E346" s="83">
        <f>'ЕФЕКТИВНІСТЬ 1 кв 2018 року'!K231</f>
        <v>2691.3</v>
      </c>
      <c r="F346" s="5">
        <f>'ЕФЕКТИВНІСТЬ 1 кв 2018 року'!E231</f>
        <v>247.99</v>
      </c>
      <c r="G346" s="83">
        <f>'ЕФЕКТИВНІСТЬ 1 кв 2018 року'!N231</f>
        <v>3</v>
      </c>
      <c r="H346" s="65">
        <f>'ЕФЕКТИВНІСТЬ 1 кв 2018 року'!R231</f>
        <v>-6.9999999999999993E-2</v>
      </c>
      <c r="I346" s="65">
        <f>'ЕФЕКТИВНІСТЬ 1 кв 2018 року'!Q231</f>
        <v>-0.22</v>
      </c>
      <c r="K346" s="23">
        <f>'ЕФЕКТИВНІСТЬ 1 кв 2018 року'!U231</f>
        <v>0</v>
      </c>
      <c r="L346" s="122">
        <f>'ЕФЕКТИВНІСТЬ 1 кв 2018 року'!V231</f>
        <v>0</v>
      </c>
      <c r="M346" s="23" t="str">
        <f>'ЕФЕКТИВНІСТЬ 1 кв 2018 року'!W231</f>
        <v>ВВ</v>
      </c>
      <c r="N346" s="17">
        <f>'ЕФЕКТИВНІСТЬ 1 кв 2018 року'!X231</f>
        <v>0</v>
      </c>
    </row>
    <row r="347" spans="2:15" ht="26.25" customHeight="1" outlineLevel="2" x14ac:dyDescent="0.25">
      <c r="B347" s="2">
        <f>'ЕФЕКТИВНІСТЬ 1 кв 2018 року'!B232</f>
        <v>194</v>
      </c>
      <c r="C347" s="34" t="str">
        <f>'ЕФЕКТИВНІСТЬ 1 кв 2018 року'!C232</f>
        <v>Рожнятівський районний суд Івано-Франківської області</v>
      </c>
      <c r="E347" s="83">
        <f>'ЕФЕКТИВНІСТЬ 1 кв 2018 року'!K232</f>
        <v>3278.2</v>
      </c>
      <c r="F347" s="5">
        <f>'ЕФЕКТИВНІСТЬ 1 кв 2018 року'!E232</f>
        <v>290.66000000000003</v>
      </c>
      <c r="G347" s="83">
        <f>'ЕФЕКТИВНІСТЬ 1 кв 2018 року'!N232</f>
        <v>3.9</v>
      </c>
      <c r="H347" s="65">
        <f>'ЕФЕКТИВНІСТЬ 1 кв 2018 року'!R232</f>
        <v>-0.19999999999999998</v>
      </c>
      <c r="I347" s="65">
        <f>'ЕФЕКТИВНІСТЬ 1 кв 2018 року'!Q232</f>
        <v>-0.16</v>
      </c>
      <c r="K347" s="23">
        <f>'ЕФЕКТИВНІСТЬ 1 кв 2018 року'!U232</f>
        <v>0</v>
      </c>
      <c r="L347" s="122">
        <f>'ЕФЕКТИВНІСТЬ 1 кв 2018 року'!V232</f>
        <v>0</v>
      </c>
      <c r="M347" s="23" t="str">
        <f>'ЕФЕКТИВНІСТЬ 1 кв 2018 року'!W232</f>
        <v>ВВ</v>
      </c>
      <c r="N347" s="17">
        <f>'ЕФЕКТИВНІСТЬ 1 кв 2018 року'!X232</f>
        <v>0</v>
      </c>
    </row>
    <row r="348" spans="2:15" ht="26.25" customHeight="1" outlineLevel="2" x14ac:dyDescent="0.25">
      <c r="B348" s="2">
        <f>'ЕФЕКТИВНІСТЬ 1 кв 2018 року'!B233</f>
        <v>195</v>
      </c>
      <c r="C348" s="34" t="str">
        <f>'ЕФЕКТИВНІСТЬ 1 кв 2018 року'!C233</f>
        <v>Снятинський районний суд Івано-Франківської області</v>
      </c>
      <c r="E348" s="83">
        <f>'ЕФЕКТИВНІСТЬ 1 кв 2018 року'!K233</f>
        <v>2755.8</v>
      </c>
      <c r="F348" s="5">
        <f>'ЕФЕКТИВНІСТЬ 1 кв 2018 року'!E233</f>
        <v>371.47</v>
      </c>
      <c r="G348" s="83">
        <f>'ЕФЕКТИВНІСТЬ 1 кв 2018 року'!N233</f>
        <v>2.9</v>
      </c>
      <c r="H348" s="65">
        <f>'ЕФЕКТИВНІСТЬ 1 кв 2018 року'!R233</f>
        <v>0.73</v>
      </c>
      <c r="I348" s="65">
        <f>'ЕФЕКТИВНІСТЬ 1 кв 2018 року'!Q233</f>
        <v>-0.64</v>
      </c>
      <c r="K348" s="23">
        <f>'ЕФЕКТИВНІСТЬ 1 кв 2018 року'!U233</f>
        <v>0</v>
      </c>
      <c r="L348" s="122">
        <f>'ЕФЕКТИВНІСТЬ 1 кв 2018 року'!V233</f>
        <v>0</v>
      </c>
      <c r="M348" s="23">
        <f>'ЕФЕКТИВНІСТЬ 1 кв 2018 року'!W233</f>
        <v>0</v>
      </c>
      <c r="N348" s="17" t="str">
        <f>'ЕФЕКТИВНІСТЬ 1 кв 2018 року'!X233</f>
        <v>ВА</v>
      </c>
    </row>
    <row r="349" spans="2:15" ht="26.25" customHeight="1" outlineLevel="2" x14ac:dyDescent="0.25">
      <c r="B349" s="2">
        <f>'ЕФЕКТИВНІСТЬ 1 кв 2018 року'!B234</f>
        <v>196</v>
      </c>
      <c r="C349" s="34" t="str">
        <f>'ЕФЕКТИВНІСТЬ 1 кв 2018 року'!C234</f>
        <v>Тисменицький районний суд Івано-Франківської області</v>
      </c>
      <c r="E349" s="83">
        <f>'ЕФЕКТИВНІСТЬ 1 кв 2018 року'!K234</f>
        <v>2308</v>
      </c>
      <c r="F349" s="5">
        <f>'ЕФЕКТИВНІСТЬ 1 кв 2018 року'!E234</f>
        <v>317.74</v>
      </c>
      <c r="G349" s="83">
        <f>'ЕФЕКТИВНІСТЬ 1 кв 2018 року'!N234</f>
        <v>2.8</v>
      </c>
      <c r="H349" s="65">
        <f>'ЕФЕКТИВНІСТЬ 1 кв 2018 року'!R234</f>
        <v>0.57000000000000006</v>
      </c>
      <c r="I349" s="65">
        <f>'ЕФЕКТИВНІСТЬ 1 кв 2018 року'!Q234</f>
        <v>-1.29</v>
      </c>
      <c r="K349" s="23">
        <f>'ЕФЕКТИВНІСТЬ 1 кв 2018 року'!U234</f>
        <v>0</v>
      </c>
      <c r="L349" s="122">
        <f>'ЕФЕКТИВНІСТЬ 1 кв 2018 року'!V234</f>
        <v>0</v>
      </c>
      <c r="M349" s="23">
        <f>'ЕФЕКТИВНІСТЬ 1 кв 2018 року'!W234</f>
        <v>0</v>
      </c>
      <c r="N349" s="17" t="str">
        <f>'ЕФЕКТИВНІСТЬ 1 кв 2018 року'!X234</f>
        <v>ВА</v>
      </c>
    </row>
    <row r="350" spans="2:15" ht="26.25" customHeight="1" outlineLevel="2" x14ac:dyDescent="0.25">
      <c r="B350" s="2">
        <f>'ЕФЕКТИВНІСТЬ 1 кв 2018 року'!B235</f>
        <v>197</v>
      </c>
      <c r="C350" s="34" t="str">
        <f>'ЕФЕКТИВНІСТЬ 1 кв 2018 року'!C235</f>
        <v>Тлумацький районний суд Івано-Франківської області</v>
      </c>
      <c r="E350" s="83">
        <f>'ЕФЕКТИВНІСТЬ 1 кв 2018 року'!K235</f>
        <v>2727.9</v>
      </c>
      <c r="F350" s="5">
        <f>'ЕФЕКТИВНІСТЬ 1 кв 2018 року'!E235</f>
        <v>109.28</v>
      </c>
      <c r="G350" s="83">
        <f>'ЕФЕКТИВНІСТЬ 1 кв 2018 року'!N235</f>
        <v>2</v>
      </c>
      <c r="H350" s="65">
        <f>'ЕФЕКТИВНІСТЬ 1 кв 2018 року'!R235</f>
        <v>-1.65</v>
      </c>
      <c r="I350" s="65">
        <f>'ЕФЕКТИВНІСТЬ 1 кв 2018 року'!Q235</f>
        <v>-2.6100000000000003</v>
      </c>
      <c r="K350" s="23">
        <f>'ЕФЕКТИВНІСТЬ 1 кв 2018 року'!U235</f>
        <v>0</v>
      </c>
      <c r="L350" s="122">
        <f>'ЕФЕКТИВНІСТЬ 1 кв 2018 року'!V235</f>
        <v>0</v>
      </c>
      <c r="M350" s="23" t="str">
        <f>'ЕФЕКТИВНІСТЬ 1 кв 2018 року'!W235</f>
        <v>ВВ</v>
      </c>
      <c r="N350" s="17">
        <f>'ЕФЕКТИВНІСТЬ 1 кв 2018 року'!X235</f>
        <v>0</v>
      </c>
    </row>
    <row r="351" spans="2:15" ht="26.25" customHeight="1" outlineLevel="2" x14ac:dyDescent="0.25">
      <c r="B351" s="173">
        <f>'ЕФЕКТИВНІСТЬ 1 кв 2018 року'!B236</f>
        <v>198</v>
      </c>
      <c r="C351" s="174" t="str">
        <f>'ЕФЕКТИВНІСТЬ 1 кв 2018 року'!C236</f>
        <v>Яремчанський міський суд Івано-Франківської області </v>
      </c>
      <c r="D351" s="175"/>
      <c r="E351" s="176">
        <f>'ЕФЕКТИВНІСТЬ 1 кв 2018 року'!K236</f>
        <v>2271.5</v>
      </c>
      <c r="F351" s="177">
        <f>'ЕФЕКТИВНІСТЬ 1 кв 2018 року'!E236</f>
        <v>118.43</v>
      </c>
      <c r="G351" s="176">
        <f>'ЕФЕКТИВНІСТЬ 1 кв 2018 року'!N236</f>
        <v>0.7</v>
      </c>
      <c r="H351" s="178">
        <f>'ЕФЕКТИВНІСТЬ 1 кв 2018 року'!R236</f>
        <v>0.12</v>
      </c>
      <c r="I351" s="178">
        <f>'ЕФЕКТИВНІСТЬ 1 кв 2018 року'!Q236</f>
        <v>-5.92</v>
      </c>
      <c r="J351" s="139"/>
      <c r="K351" s="110">
        <f>'ЕФЕКТИВНІСТЬ 1 кв 2018 року'!U236</f>
        <v>0</v>
      </c>
      <c r="L351" s="119">
        <f>'ЕФЕКТИВНІСТЬ 1 кв 2018 року'!V236</f>
        <v>0</v>
      </c>
      <c r="M351" s="110">
        <f>'ЕФЕКТИВНІСТЬ 1 кв 2018 року'!W236</f>
        <v>0</v>
      </c>
      <c r="N351" s="119" t="str">
        <f>'ЕФЕКТИВНІСТЬ 1 кв 2018 року'!X236</f>
        <v>ВА</v>
      </c>
    </row>
    <row r="352" spans="2:15" s="164" customFormat="1" ht="26.25" customHeight="1" outlineLevel="2" x14ac:dyDescent="0.25">
      <c r="B352" s="165"/>
      <c r="C352" s="211" t="s">
        <v>804</v>
      </c>
      <c r="D352" s="211"/>
      <c r="E352" s="211"/>
      <c r="F352" s="167"/>
      <c r="G352" s="166"/>
      <c r="H352" s="168"/>
      <c r="I352" s="168"/>
      <c r="K352" s="169"/>
      <c r="L352" s="170"/>
      <c r="M352" s="169"/>
      <c r="N352" s="170"/>
      <c r="O352" s="171"/>
    </row>
    <row r="353" spans="2:14" ht="18.75" x14ac:dyDescent="0.25">
      <c r="C353" s="134" t="s">
        <v>703</v>
      </c>
      <c r="E353" s="78"/>
      <c r="F353" s="78"/>
      <c r="G353" s="78"/>
      <c r="H353" s="78"/>
      <c r="I353" s="78"/>
      <c r="K353" s="78"/>
      <c r="L353" s="78"/>
      <c r="M353" s="78"/>
      <c r="N353" s="78"/>
    </row>
    <row r="354" spans="2:14" ht="26.25" customHeight="1" outlineLevel="1" x14ac:dyDescent="0.25">
      <c r="B354" s="2">
        <f>'ЕФЕКТИВНІСТЬ 1 кв 2018 року'!B237</f>
        <v>199</v>
      </c>
      <c r="C354" s="34" t="str">
        <f>'ЕФЕКТИВНІСТЬ 1 кв 2018 року'!C237</f>
        <v>Голосіївський районний суд міста Києва</v>
      </c>
      <c r="E354" s="83">
        <f>'ЕФЕКТИВНІСТЬ 1 кв 2018 року'!K237</f>
        <v>12441.4</v>
      </c>
      <c r="F354" s="5">
        <f>'ЕФЕКТИВНІСТЬ 1 кв 2018 року'!E237</f>
        <v>2499.21</v>
      </c>
      <c r="G354" s="83">
        <f>'ЕФЕКТИВНІСТЬ 1 кв 2018 року'!N237</f>
        <v>19</v>
      </c>
      <c r="H354" s="65">
        <f>'ЕФЕКТИВНІСТЬ 1 кв 2018 року'!R237</f>
        <v>0.99</v>
      </c>
      <c r="I354" s="65">
        <f>'ЕФЕКТИВНІСТЬ 1 кв 2018 року'!Q237</f>
        <v>-1.7200000000000002</v>
      </c>
      <c r="K354" s="23">
        <f>'ЕФЕКТИВНІСТЬ 1 кв 2018 року'!U237</f>
        <v>0</v>
      </c>
      <c r="L354" s="122">
        <f>'ЕФЕКТИВНІСТЬ 1 кв 2018 року'!V237</f>
        <v>0</v>
      </c>
      <c r="M354" s="23">
        <f>'ЕФЕКТИВНІСТЬ 1 кв 2018 року'!W237</f>
        <v>0</v>
      </c>
      <c r="N354" s="17" t="str">
        <f>'ЕФЕКТИВНІСТЬ 1 кв 2018 року'!X237</f>
        <v>ВА</v>
      </c>
    </row>
    <row r="355" spans="2:14" ht="26.25" customHeight="1" outlineLevel="1" x14ac:dyDescent="0.25">
      <c r="B355" s="2">
        <f>'ЕФЕКТИВНІСТЬ 1 кв 2018 року'!B238</f>
        <v>200</v>
      </c>
      <c r="C355" s="34" t="str">
        <f>'ЕФЕКТИВНІСТЬ 1 кв 2018 року'!C238</f>
        <v>Дарницький районний суд міста Києва</v>
      </c>
      <c r="E355" s="83">
        <f>'ЕФЕКТИВНІСТЬ 1 кв 2018 року'!K238</f>
        <v>16615.2</v>
      </c>
      <c r="F355" s="5">
        <f>'ЕФЕКТИВНІСТЬ 1 кв 2018 року'!E238</f>
        <v>2234.2199999999998</v>
      </c>
      <c r="G355" s="83">
        <f>'ЕФЕКТИВНІСТЬ 1 кв 2018 року'!N238</f>
        <v>24</v>
      </c>
      <c r="H355" s="65">
        <f>'ЕФЕКТИВНІСТЬ 1 кв 2018 року'!R238</f>
        <v>0.35000000000000003</v>
      </c>
      <c r="I355" s="65">
        <f>'ЕФЕКТИВНІСТЬ 1 кв 2018 року'!Q238</f>
        <v>-2.0300000000000002</v>
      </c>
      <c r="K355" s="23">
        <f>'ЕФЕКТИВНІСТЬ 1 кв 2018 року'!U238</f>
        <v>0</v>
      </c>
      <c r="L355" s="122">
        <f>'ЕФЕКТИВНІСТЬ 1 кв 2018 року'!V238</f>
        <v>0</v>
      </c>
      <c r="M355" s="23">
        <f>'ЕФЕКТИВНІСТЬ 1 кв 2018 року'!W238</f>
        <v>0</v>
      </c>
      <c r="N355" s="17" t="str">
        <f>'ЕФЕКТИВНІСТЬ 1 кв 2018 року'!X238</f>
        <v>ВА</v>
      </c>
    </row>
    <row r="356" spans="2:14" ht="26.25" customHeight="1" outlineLevel="1" x14ac:dyDescent="0.25">
      <c r="B356" s="2">
        <f>'ЕФЕКТИВНІСТЬ 1 кв 2018 року'!B239</f>
        <v>201</v>
      </c>
      <c r="C356" s="34" t="str">
        <f>'ЕФЕКТИВНІСТЬ 1 кв 2018 року'!C239</f>
        <v>Деснянський районний суд міста Києва</v>
      </c>
      <c r="E356" s="83">
        <f>'ЕФЕКТИВНІСТЬ 1 кв 2018 року'!K239</f>
        <v>13496.6</v>
      </c>
      <c r="F356" s="5">
        <f>'ЕФЕКТИВНІСТЬ 1 кв 2018 року'!E239</f>
        <v>1982.24</v>
      </c>
      <c r="G356" s="83">
        <f>'ЕФЕКТИВНІСТЬ 1 кв 2018 року'!N239</f>
        <v>23</v>
      </c>
      <c r="H356" s="65">
        <f>'ЕФЕКТИВНІСТЬ 1 кв 2018 року'!R239</f>
        <v>0.33</v>
      </c>
      <c r="I356" s="65">
        <f>'ЕФЕКТИВНІСТЬ 1 кв 2018 року'!Q239</f>
        <v>-0.63</v>
      </c>
      <c r="K356" s="23">
        <f>'ЕФЕКТИВНІСТЬ 1 кв 2018 року'!U239</f>
        <v>0</v>
      </c>
      <c r="L356" s="122">
        <f>'ЕФЕКТИВНІСТЬ 1 кв 2018 року'!V239</f>
        <v>0</v>
      </c>
      <c r="M356" s="23">
        <f>'ЕФЕКТИВНІСТЬ 1 кв 2018 року'!W239</f>
        <v>0</v>
      </c>
      <c r="N356" s="17" t="str">
        <f>'ЕФЕКТИВНІСТЬ 1 кв 2018 року'!X239</f>
        <v>ВА</v>
      </c>
    </row>
    <row r="357" spans="2:14" ht="26.25" customHeight="1" outlineLevel="1" x14ac:dyDescent="0.25">
      <c r="B357" s="2">
        <f>'ЕФЕКТИВНІСТЬ 1 кв 2018 року'!B240</f>
        <v>202</v>
      </c>
      <c r="C357" s="34" t="str">
        <f>'ЕФЕКТИВНІСТЬ 1 кв 2018 року'!C240</f>
        <v>Дніпровський районний суд міста Києва</v>
      </c>
      <c r="E357" s="83">
        <f>'ЕФЕКТИВНІСТЬ 1 кв 2018 року'!K240</f>
        <v>17117</v>
      </c>
      <c r="F357" s="5">
        <f>'ЕФЕКТИВНІСТЬ 1 кв 2018 року'!E240</f>
        <v>2548.09</v>
      </c>
      <c r="G357" s="83">
        <f>'ЕФЕКТИВНІСТЬ 1 кв 2018 року'!N240</f>
        <v>28</v>
      </c>
      <c r="H357" s="65">
        <f>'ЕФЕКТИВНІСТЬ 1 кв 2018 року'!R240</f>
        <v>0.39</v>
      </c>
      <c r="I357" s="65">
        <f>'ЕФЕКТИВНІСТЬ 1 кв 2018 року'!Q240</f>
        <v>-0.63</v>
      </c>
      <c r="K357" s="23">
        <f>'ЕФЕКТИВНІСТЬ 1 кв 2018 року'!U240</f>
        <v>0</v>
      </c>
      <c r="L357" s="122">
        <f>'ЕФЕКТИВНІСТЬ 1 кв 2018 року'!V240</f>
        <v>0</v>
      </c>
      <c r="M357" s="23">
        <f>'ЕФЕКТИВНІСТЬ 1 кв 2018 року'!W240</f>
        <v>0</v>
      </c>
      <c r="N357" s="17" t="str">
        <f>'ЕФЕКТИВНІСТЬ 1 кв 2018 року'!X240</f>
        <v>ВА</v>
      </c>
    </row>
    <row r="358" spans="2:14" ht="26.25" customHeight="1" outlineLevel="1" x14ac:dyDescent="0.25">
      <c r="B358" s="2">
        <f>'ЕФЕКТИВНІСТЬ 1 кв 2018 року'!B241</f>
        <v>203</v>
      </c>
      <c r="C358" s="34" t="str">
        <f>'ЕФЕКТИВНІСТЬ 1 кв 2018 року'!C241</f>
        <v>Оболонський районний суд міста Києва</v>
      </c>
      <c r="E358" s="83">
        <f>'ЕФЕКТИВНІСТЬ 1 кв 2018 року'!K241</f>
        <v>15305.8</v>
      </c>
      <c r="F358" s="5">
        <f>'ЕФЕКТИВНІСТЬ 1 кв 2018 року'!E241</f>
        <v>1805.46</v>
      </c>
      <c r="G358" s="83">
        <f>'ЕФЕКТИВНІСТЬ 1 кв 2018 року'!N241</f>
        <v>19</v>
      </c>
      <c r="H358" s="65">
        <f>'ЕФЕКТИВНІСТЬ 1 кв 2018 року'!R241</f>
        <v>0.27</v>
      </c>
      <c r="I358" s="65">
        <f>'ЕФЕКТИВНІСТЬ 1 кв 2018 року'!Q241</f>
        <v>-1.23</v>
      </c>
      <c r="K358" s="23">
        <f>'ЕФЕКТИВНІСТЬ 1 кв 2018 року'!U241</f>
        <v>0</v>
      </c>
      <c r="L358" s="122">
        <f>'ЕФЕКТИВНІСТЬ 1 кв 2018 року'!V241</f>
        <v>0</v>
      </c>
      <c r="M358" s="23">
        <f>'ЕФЕКТИВНІСТЬ 1 кв 2018 року'!W241</f>
        <v>0</v>
      </c>
      <c r="N358" s="17" t="str">
        <f>'ЕФЕКТИВНІСТЬ 1 кв 2018 року'!X241</f>
        <v>ВА</v>
      </c>
    </row>
    <row r="359" spans="2:14" ht="26.25" customHeight="1" outlineLevel="1" x14ac:dyDescent="0.25">
      <c r="B359" s="2">
        <f>'ЕФЕКТИВНІСТЬ 1 кв 2018 року'!B242</f>
        <v>204</v>
      </c>
      <c r="C359" s="34" t="str">
        <f>'ЕФЕКТИВНІСТЬ 1 кв 2018 року'!C242</f>
        <v>Печерський районний суд міста Києва</v>
      </c>
      <c r="E359" s="83">
        <f>'ЕФЕКТИВНІСТЬ 1 кв 2018 року'!K242</f>
        <v>19445.7</v>
      </c>
      <c r="F359" s="5">
        <f>'ЕФЕКТИВНІСТЬ 1 кв 2018 року'!E242</f>
        <v>4711.47</v>
      </c>
      <c r="G359" s="83">
        <f>'ЕФЕКТИВНІСТЬ 1 кв 2018 року'!N242</f>
        <v>29</v>
      </c>
      <c r="H359" s="65">
        <f>'ЕФЕКТИВНІСТЬ 1 кв 2018 року'!R242</f>
        <v>1.4</v>
      </c>
      <c r="I359" s="65">
        <f>'ЕФЕКТИВНІСТЬ 1 кв 2018 року'!Q242</f>
        <v>-1.27</v>
      </c>
      <c r="K359" s="23">
        <f>'ЕФЕКТИВНІСТЬ 1 кв 2018 року'!U242</f>
        <v>0</v>
      </c>
      <c r="L359" s="122">
        <f>'ЕФЕКТИВНІСТЬ 1 кв 2018 року'!V242</f>
        <v>0</v>
      </c>
      <c r="M359" s="23">
        <f>'ЕФЕКТИВНІСТЬ 1 кв 2018 року'!W242</f>
        <v>0</v>
      </c>
      <c r="N359" s="17" t="str">
        <f>'ЕФЕКТИВНІСТЬ 1 кв 2018 року'!X242</f>
        <v>ВА</v>
      </c>
    </row>
    <row r="360" spans="2:14" ht="26.25" customHeight="1" outlineLevel="1" x14ac:dyDescent="0.25">
      <c r="B360" s="2">
        <f>'ЕФЕКТИВНІСТЬ 1 кв 2018 року'!B243</f>
        <v>205</v>
      </c>
      <c r="C360" s="34" t="str">
        <f>'ЕФЕКТИВНІСТЬ 1 кв 2018 року'!C243</f>
        <v>Подільський районний суд міста Києва</v>
      </c>
      <c r="E360" s="83">
        <f>'ЕФЕКТИВНІСТЬ 1 кв 2018 року'!K243</f>
        <v>12012</v>
      </c>
      <c r="F360" s="5">
        <f>'ЕФЕКТИВНІСТЬ 1 кв 2018 року'!E243</f>
        <v>1350.91</v>
      </c>
      <c r="G360" s="83">
        <f>'ЕФЕКТИВНІСТЬ 1 кв 2018 року'!N243</f>
        <v>12</v>
      </c>
      <c r="H360" s="65">
        <f>'ЕФЕКТИВНІСТЬ 1 кв 2018 року'!R243</f>
        <v>0.43000000000000005</v>
      </c>
      <c r="I360" s="65">
        <f>'ЕФЕКТИВНІСТЬ 1 кв 2018 року'!Q243</f>
        <v>-3.24</v>
      </c>
      <c r="K360" s="23">
        <f>'ЕФЕКТИВНІСТЬ 1 кв 2018 року'!U243</f>
        <v>0</v>
      </c>
      <c r="L360" s="122">
        <f>'ЕФЕКТИВНІСТЬ 1 кв 2018 року'!V243</f>
        <v>0</v>
      </c>
      <c r="M360" s="23">
        <f>'ЕФЕКТИВНІСТЬ 1 кв 2018 року'!W243</f>
        <v>0</v>
      </c>
      <c r="N360" s="17" t="str">
        <f>'ЕФЕКТИВНІСТЬ 1 кв 2018 року'!X243</f>
        <v>ВА</v>
      </c>
    </row>
    <row r="361" spans="2:14" ht="26.25" customHeight="1" outlineLevel="1" x14ac:dyDescent="0.25">
      <c r="B361" s="2">
        <f>'ЕФЕКТИВНІСТЬ 1 кв 2018 року'!B244</f>
        <v>206</v>
      </c>
      <c r="C361" s="34" t="str">
        <f>'ЕФЕКТИВНІСТЬ 1 кв 2018 року'!C244</f>
        <v>Святошинський районний суд міста Києва</v>
      </c>
      <c r="E361" s="83">
        <f>'ЕФЕКТИВНІСТЬ 1 кв 2018 року'!K244</f>
        <v>16832.599999999999</v>
      </c>
      <c r="F361" s="5">
        <f>'ЕФЕКТИВНІСТЬ 1 кв 2018 року'!E244</f>
        <v>2077.4899999999998</v>
      </c>
      <c r="G361" s="83">
        <f>'ЕФЕКТИВНІСТЬ 1 кв 2018 року'!N244</f>
        <v>23</v>
      </c>
      <c r="H361" s="65">
        <f>'ЕФЕКТИВНІСТЬ 1 кв 2018 року'!R244</f>
        <v>0.25</v>
      </c>
      <c r="I361" s="65">
        <f>'ЕФЕКТИВНІСТЬ 1 кв 2018 року'!Q244</f>
        <v>-1.29</v>
      </c>
      <c r="K361" s="23">
        <f>'ЕФЕКТИВНІСТЬ 1 кв 2018 року'!U244</f>
        <v>0</v>
      </c>
      <c r="L361" s="122">
        <f>'ЕФЕКТИВНІСТЬ 1 кв 2018 року'!V244</f>
        <v>0</v>
      </c>
      <c r="M361" s="23">
        <f>'ЕФЕКТИВНІСТЬ 1 кв 2018 року'!W244</f>
        <v>0</v>
      </c>
      <c r="N361" s="17" t="str">
        <f>'ЕФЕКТИВНІСТЬ 1 кв 2018 року'!X244</f>
        <v>ВА</v>
      </c>
    </row>
    <row r="362" spans="2:14" ht="26.25" customHeight="1" outlineLevel="1" x14ac:dyDescent="0.25">
      <c r="B362" s="2">
        <f>'ЕФЕКТИВНІСТЬ 1 кв 2018 року'!B245</f>
        <v>207</v>
      </c>
      <c r="C362" s="34" t="str">
        <f>'ЕФЕКТИВНІСТЬ 1 кв 2018 року'!C245</f>
        <v>Солом'янський районний суд міста Києва</v>
      </c>
      <c r="E362" s="83">
        <f>'ЕФЕКТИВНІСТЬ 1 кв 2018 року'!K245</f>
        <v>17911</v>
      </c>
      <c r="F362" s="5">
        <f>'ЕФЕКТИВНІСТЬ 1 кв 2018 року'!E245</f>
        <v>2886.53</v>
      </c>
      <c r="G362" s="83">
        <f>'ЕФЕКТИВНІСТЬ 1 кв 2018 року'!N245</f>
        <v>25</v>
      </c>
      <c r="H362" s="65">
        <f>'ЕФЕКТИВНІСТЬ 1 кв 2018 року'!R245</f>
        <v>0.7</v>
      </c>
      <c r="I362" s="65">
        <f>'ЕФЕКТИВНІСТЬ 1 кв 2018 року'!Q245</f>
        <v>-1.6</v>
      </c>
      <c r="K362" s="23">
        <f>'ЕФЕКТИВНІСТЬ 1 кв 2018 року'!U245</f>
        <v>0</v>
      </c>
      <c r="L362" s="122">
        <f>'ЕФЕКТИВНІСТЬ 1 кв 2018 року'!V245</f>
        <v>0</v>
      </c>
      <c r="M362" s="23">
        <f>'ЕФЕКТИВНІСТЬ 1 кв 2018 року'!W245</f>
        <v>0</v>
      </c>
      <c r="N362" s="17" t="str">
        <f>'ЕФЕКТИВНІСТЬ 1 кв 2018 року'!X245</f>
        <v>ВА</v>
      </c>
    </row>
    <row r="363" spans="2:14" ht="26.25" customHeight="1" outlineLevel="1" x14ac:dyDescent="0.25">
      <c r="B363" s="2">
        <f>'ЕФЕКТИВНІСТЬ 1 кв 2018 року'!B246</f>
        <v>208</v>
      </c>
      <c r="C363" s="34" t="str">
        <f>'ЕФЕКТИВНІСТЬ 1 кв 2018 року'!C246</f>
        <v>Шевченківський районний суд міста Києва</v>
      </c>
      <c r="E363" s="83">
        <f>'ЕФЕКТИВНІСТЬ 1 кв 2018 року'!K246</f>
        <v>21967.3</v>
      </c>
      <c r="F363" s="5">
        <f>'ЕФЕКТИВНІСТЬ 1 кв 2018 року'!E246</f>
        <v>3783.13</v>
      </c>
      <c r="G363" s="83">
        <f>'ЕФЕКТИВНІСТЬ 1 кв 2018 року'!N246</f>
        <v>34</v>
      </c>
      <c r="H363" s="65">
        <f>'ЕФЕКТИВНІСТЬ 1 кв 2018 року'!R246</f>
        <v>0.69</v>
      </c>
      <c r="I363" s="65">
        <f>'ЕФЕКТИВНІСТЬ 1 кв 2018 року'!Q246</f>
        <v>-1.5300000000000002</v>
      </c>
      <c r="K363" s="23">
        <f>'ЕФЕКТИВНІСТЬ 1 кв 2018 року'!U246</f>
        <v>0</v>
      </c>
      <c r="L363" s="122">
        <f>'ЕФЕКТИВНІСТЬ 1 кв 2018 року'!V246</f>
        <v>0</v>
      </c>
      <c r="M363" s="23">
        <f>'ЕФЕКТИВНІСТЬ 1 кв 2018 року'!W246</f>
        <v>0</v>
      </c>
      <c r="N363" s="17" t="str">
        <f>'ЕФЕКТИВНІСТЬ 1 кв 2018 року'!X246</f>
        <v>ВА</v>
      </c>
    </row>
    <row r="364" spans="2:14" ht="18.75" x14ac:dyDescent="0.25">
      <c r="C364" s="134" t="s">
        <v>704</v>
      </c>
      <c r="E364" s="78"/>
      <c r="F364" s="78"/>
      <c r="G364" s="78"/>
      <c r="H364" s="78"/>
      <c r="I364" s="78"/>
      <c r="K364" s="78"/>
      <c r="L364" s="78"/>
      <c r="M364" s="78"/>
      <c r="N364" s="78"/>
    </row>
    <row r="365" spans="2:14" outlineLevel="1" x14ac:dyDescent="0.25">
      <c r="B365" s="2">
        <f>'ЕФЕКТИВНІСТЬ 1 кв 2018 року'!B247</f>
        <v>209</v>
      </c>
      <c r="C365" s="34" t="str">
        <f>'ЕФЕКТИВНІСТЬ 1 кв 2018 року'!C247</f>
        <v>Баришівський районний суд Київської області</v>
      </c>
      <c r="E365" s="83">
        <f>'ЕФЕКТИВНІСТЬ 1 кв 2018 року'!K247</f>
        <v>2968.2</v>
      </c>
      <c r="F365" s="5">
        <f>'ЕФЕКТИВНІСТЬ 1 кв 2018 року'!E247</f>
        <v>252.03</v>
      </c>
      <c r="G365" s="83">
        <f>'ЕФЕКТИВНІСТЬ 1 кв 2018 року'!N247</f>
        <v>4</v>
      </c>
      <c r="H365" s="65">
        <f>'ЕФЕКТИВНІСТЬ 1 кв 2018 року'!R247</f>
        <v>-0.37</v>
      </c>
      <c r="I365" s="65">
        <f>'ЕФЕКТИВНІСТЬ 1 кв 2018 року'!Q247</f>
        <v>-0.14999999999999997</v>
      </c>
      <c r="K365" s="23">
        <f>'ЕФЕКТИВНІСТЬ 1 кв 2018 року'!U247</f>
        <v>0</v>
      </c>
      <c r="L365" s="122">
        <f>'ЕФЕКТИВНІСТЬ 1 кв 2018 року'!V247</f>
        <v>0</v>
      </c>
      <c r="M365" s="23" t="str">
        <f>'ЕФЕКТИВНІСТЬ 1 кв 2018 року'!W247</f>
        <v>ВВ</v>
      </c>
      <c r="N365" s="17">
        <f>'ЕФЕКТИВНІСТЬ 1 кв 2018 року'!X247</f>
        <v>0</v>
      </c>
    </row>
    <row r="366" spans="2:14" outlineLevel="1" x14ac:dyDescent="0.25">
      <c r="B366" s="2">
        <f>'ЕФЕКТИВНІСТЬ 1 кв 2018 року'!B248</f>
        <v>210</v>
      </c>
      <c r="C366" s="34" t="str">
        <f>'ЕФЕКТИВНІСТЬ 1 кв 2018 року'!C248</f>
        <v>Березанський міський суд Київської області</v>
      </c>
      <c r="E366" s="83">
        <f>'ЕФЕКТИВНІСТЬ 1 кв 2018 року'!K248</f>
        <v>2603.1</v>
      </c>
      <c r="F366" s="5">
        <f>'ЕФЕКТИВНІСТЬ 1 кв 2018 року'!E248</f>
        <v>111.29</v>
      </c>
      <c r="G366" s="83">
        <f>'ЕФЕКТИВНІСТЬ 1 кв 2018 року'!N248</f>
        <v>4.2</v>
      </c>
      <c r="H366" s="65">
        <f>'ЕФЕКТИВНІСТЬ 1 кв 2018 року'!R248</f>
        <v>-1.83</v>
      </c>
      <c r="I366" s="65">
        <f>'ЕФЕКТИВНІСТЬ 1 кв 2018 року'!Q248</f>
        <v>-0.29999999999999993</v>
      </c>
      <c r="K366" s="23">
        <f>'ЕФЕКТИВНІСТЬ 1 кв 2018 року'!U248</f>
        <v>0</v>
      </c>
      <c r="L366" s="122">
        <f>'ЕФЕКТИВНІСТЬ 1 кв 2018 року'!V248</f>
        <v>0</v>
      </c>
      <c r="M366" s="23" t="str">
        <f>'ЕФЕКТИВНІСТЬ 1 кв 2018 року'!W248</f>
        <v>ВВ</v>
      </c>
      <c r="N366" s="17">
        <f>'ЕФЕКТИВНІСТЬ 1 кв 2018 року'!X248</f>
        <v>0</v>
      </c>
    </row>
    <row r="367" spans="2:14" ht="24" outlineLevel="1" x14ac:dyDescent="0.25">
      <c r="B367" s="2">
        <f>'ЕФЕКТИВНІСТЬ 1 кв 2018 року'!B249</f>
        <v>211</v>
      </c>
      <c r="C367" s="34" t="str">
        <f>'ЕФЕКТИВНІСТЬ 1 кв 2018 року'!C249</f>
        <v>Білоцерківський міськрайонний суд Київської області</v>
      </c>
      <c r="E367" s="83">
        <f>'ЕФЕКТИВНІСТЬ 1 кв 2018 року'!K249</f>
        <v>11625</v>
      </c>
      <c r="F367" s="5">
        <f>'ЕФЕКТИВНІСТЬ 1 кв 2018 року'!E249</f>
        <v>2267.39</v>
      </c>
      <c r="G367" s="83">
        <f>'ЕФЕКТИВНІСТЬ 1 кв 2018 року'!N249</f>
        <v>13.6</v>
      </c>
      <c r="H367" s="65">
        <f>'ЕФЕКТИВНІСТЬ 1 кв 2018 року'!R249</f>
        <v>1.37</v>
      </c>
      <c r="I367" s="65">
        <f>'ЕФЕКТИВНІСТЬ 1 кв 2018 року'!Q249</f>
        <v>-0.79</v>
      </c>
      <c r="K367" s="23">
        <f>'ЕФЕКТИВНІСТЬ 1 кв 2018 року'!U249</f>
        <v>0</v>
      </c>
      <c r="L367" s="122">
        <f>'ЕФЕКТИВНІСТЬ 1 кв 2018 року'!V249</f>
        <v>0</v>
      </c>
      <c r="M367" s="23">
        <f>'ЕФЕКТИВНІСТЬ 1 кв 2018 року'!W249</f>
        <v>0</v>
      </c>
      <c r="N367" s="17" t="str">
        <f>'ЕФЕКТИВНІСТЬ 1 кв 2018 року'!X249</f>
        <v>ВА</v>
      </c>
    </row>
    <row r="368" spans="2:14" outlineLevel="1" x14ac:dyDescent="0.25">
      <c r="B368" s="2">
        <f>'ЕФЕКТИВНІСТЬ 1 кв 2018 року'!B250</f>
        <v>212</v>
      </c>
      <c r="C368" s="34" t="str">
        <f>'ЕФЕКТИВНІСТЬ 1 кв 2018 року'!C250</f>
        <v>Богуславський районний суд Київської області</v>
      </c>
      <c r="E368" s="83">
        <f>'ЕФЕКТИВНІСТЬ 1 кв 2018 року'!K250</f>
        <v>2702.6</v>
      </c>
      <c r="F368" s="5">
        <f>'ЕФЕКТИВНІСТЬ 1 кв 2018 року'!E250</f>
        <v>285.37</v>
      </c>
      <c r="G368" s="83">
        <f>'ЕФЕКТИВНІСТЬ 1 кв 2018 року'!N250</f>
        <v>3</v>
      </c>
      <c r="H368" s="65">
        <f>'ЕФЕКТИВНІСТЬ 1 кв 2018 року'!R250</f>
        <v>0.18000000000000002</v>
      </c>
      <c r="I368" s="65">
        <f>'ЕФЕКТИВНІСТЬ 1 кв 2018 року'!Q250</f>
        <v>-0.73</v>
      </c>
      <c r="K368" s="23">
        <f>'ЕФЕКТИВНІСТЬ 1 кв 2018 року'!U250</f>
        <v>0</v>
      </c>
      <c r="L368" s="122">
        <f>'ЕФЕКТИВНІСТЬ 1 кв 2018 року'!V250</f>
        <v>0</v>
      </c>
      <c r="M368" s="23">
        <f>'ЕФЕКТИВНІСТЬ 1 кв 2018 року'!W250</f>
        <v>0</v>
      </c>
      <c r="N368" s="17" t="str">
        <f>'ЕФЕКТИВНІСТЬ 1 кв 2018 року'!X250</f>
        <v>ВА</v>
      </c>
    </row>
    <row r="369" spans="2:14" ht="24" outlineLevel="1" x14ac:dyDescent="0.25">
      <c r="B369" s="2">
        <f>'ЕФЕКТИВНІСТЬ 1 кв 2018 року'!B251</f>
        <v>213</v>
      </c>
      <c r="C369" s="34" t="str">
        <f>'ЕФЕКТИВНІСТЬ 1 кв 2018 року'!C251</f>
        <v>Бориспільський міськрайонний суд Київської області</v>
      </c>
      <c r="E369" s="83">
        <f>'ЕФЕКТИВНІСТЬ 1 кв 2018 року'!K251</f>
        <v>6927.5</v>
      </c>
      <c r="F369" s="5">
        <f>'ЕФЕКТИВНІСТЬ 1 кв 2018 року'!E251</f>
        <v>1029.8399999999999</v>
      </c>
      <c r="G369" s="83">
        <f>'ЕФЕКТИВНІСТЬ 1 кв 2018 року'!N251</f>
        <v>8.6999999999999993</v>
      </c>
      <c r="H369" s="65">
        <f>'ЕФЕКТИВНІСТЬ 1 кв 2018 року'!R251</f>
        <v>0.69</v>
      </c>
      <c r="I369" s="65">
        <f>'ЕФЕКТИВНІСТЬ 1 кв 2018 року'!Q251</f>
        <v>-1.03</v>
      </c>
      <c r="K369" s="23">
        <f>'ЕФЕКТИВНІСТЬ 1 кв 2018 року'!U251</f>
        <v>0</v>
      </c>
      <c r="L369" s="122">
        <f>'ЕФЕКТИВНІСТЬ 1 кв 2018 року'!V251</f>
        <v>0</v>
      </c>
      <c r="M369" s="23">
        <f>'ЕФЕКТИВНІСТЬ 1 кв 2018 року'!W251</f>
        <v>0</v>
      </c>
      <c r="N369" s="17" t="str">
        <f>'ЕФЕКТИВНІСТЬ 1 кв 2018 року'!X251</f>
        <v>ВА</v>
      </c>
    </row>
    <row r="370" spans="2:14" outlineLevel="1" x14ac:dyDescent="0.25">
      <c r="B370" s="2">
        <f>'ЕФЕКТИВНІСТЬ 1 кв 2018 року'!B252</f>
        <v>214</v>
      </c>
      <c r="C370" s="34" t="str">
        <f>'ЕФЕКТИВНІСТЬ 1 кв 2018 року'!C252</f>
        <v>Бородянський районний суд Київської області</v>
      </c>
      <c r="E370" s="83">
        <f>'ЕФЕКТИВНІСТЬ 1 кв 2018 року'!K252</f>
        <v>3233.1</v>
      </c>
      <c r="F370" s="5">
        <f>'ЕФЕКТИВНІСТЬ 1 кв 2018 року'!E252</f>
        <v>361.51</v>
      </c>
      <c r="G370" s="83">
        <f>'ЕФЕКТИВНІСТЬ 1 кв 2018 року'!N252</f>
        <v>4</v>
      </c>
      <c r="H370" s="65">
        <f>'ЕФЕКТИВНІСТЬ 1 кв 2018 року'!R252</f>
        <v>0.18000000000000002</v>
      </c>
      <c r="I370" s="65">
        <f>'ЕФЕКТИВНІСТЬ 1 кв 2018 року'!Q252</f>
        <v>-0.49999999999999994</v>
      </c>
      <c r="K370" s="23">
        <f>'ЕФЕКТИВНІСТЬ 1 кв 2018 року'!U252</f>
        <v>0</v>
      </c>
      <c r="L370" s="122">
        <f>'ЕФЕКТИВНІСТЬ 1 кв 2018 року'!V252</f>
        <v>0</v>
      </c>
      <c r="M370" s="23">
        <f>'ЕФЕКТИВНІСТЬ 1 кв 2018 року'!W252</f>
        <v>0</v>
      </c>
      <c r="N370" s="17" t="str">
        <f>'ЕФЕКТИВНІСТЬ 1 кв 2018 року'!X252</f>
        <v>ВА</v>
      </c>
    </row>
    <row r="371" spans="2:14" outlineLevel="1" x14ac:dyDescent="0.25">
      <c r="B371" s="2">
        <f>'ЕФЕКТИВНІСТЬ 1 кв 2018 року'!B253</f>
        <v>215</v>
      </c>
      <c r="C371" s="34" t="str">
        <f>'ЕФЕКТИВНІСТЬ 1 кв 2018 року'!C253</f>
        <v>Броварський міськрайонний суд Київської області</v>
      </c>
      <c r="E371" s="83">
        <f>'ЕФЕКТИВНІСТЬ 1 кв 2018 року'!K253</f>
        <v>7950.6</v>
      </c>
      <c r="F371" s="5">
        <f>'ЕФЕКТИВНІСТЬ 1 кв 2018 року'!E253</f>
        <v>1082.97</v>
      </c>
      <c r="G371" s="83">
        <f>'ЕФЕКТИВНІСТЬ 1 кв 2018 року'!N253</f>
        <v>10.6</v>
      </c>
      <c r="H371" s="65">
        <f>'ЕФЕКТИВНІСТЬ 1 кв 2018 року'!R253</f>
        <v>0.45</v>
      </c>
      <c r="I371" s="65">
        <f>'ЕФЕКТИВНІСТЬ 1 кв 2018 року'!Q253</f>
        <v>-1.04</v>
      </c>
      <c r="K371" s="23">
        <f>'ЕФЕКТИВНІСТЬ 1 кв 2018 року'!U253</f>
        <v>0</v>
      </c>
      <c r="L371" s="122">
        <f>'ЕФЕКТИВНІСТЬ 1 кв 2018 року'!V253</f>
        <v>0</v>
      </c>
      <c r="M371" s="23">
        <f>'ЕФЕКТИВНІСТЬ 1 кв 2018 року'!W253</f>
        <v>0</v>
      </c>
      <c r="N371" s="17" t="str">
        <f>'ЕФЕКТИВНІСТЬ 1 кв 2018 року'!X253</f>
        <v>ВА</v>
      </c>
    </row>
    <row r="372" spans="2:14" ht="24" outlineLevel="1" x14ac:dyDescent="0.25">
      <c r="B372" s="2">
        <f>'ЕФЕКТИВНІСТЬ 1 кв 2018 року'!B254</f>
        <v>216</v>
      </c>
      <c r="C372" s="34" t="str">
        <f>'ЕФЕКТИВНІСТЬ 1 кв 2018 року'!C254</f>
        <v>Васильківський міськрайонний суд Київської області</v>
      </c>
      <c r="E372" s="83">
        <f>'ЕФЕКТИВНІСТЬ 1 кв 2018 року'!K254</f>
        <v>5942.1</v>
      </c>
      <c r="F372" s="5">
        <f>'ЕФЕКТИВНІСТЬ 1 кв 2018 року'!E254</f>
        <v>681.78</v>
      </c>
      <c r="G372" s="83">
        <f>'ЕФЕКТИВНІСТЬ 1 кв 2018 року'!N254</f>
        <v>5.6</v>
      </c>
      <c r="H372" s="65">
        <f>'ЕФЕКТИВНІСТЬ 1 кв 2018 року'!R254</f>
        <v>0.55000000000000004</v>
      </c>
      <c r="I372" s="65">
        <f>'ЕФЕКТИВНІСТЬ 1 кв 2018 року'!Q254</f>
        <v>-1.67</v>
      </c>
      <c r="K372" s="23">
        <f>'ЕФЕКТИВНІСТЬ 1 кв 2018 року'!U254</f>
        <v>0</v>
      </c>
      <c r="L372" s="122">
        <f>'ЕФЕКТИВНІСТЬ 1 кв 2018 року'!V254</f>
        <v>0</v>
      </c>
      <c r="M372" s="23">
        <f>'ЕФЕКТИВНІСТЬ 1 кв 2018 року'!W254</f>
        <v>0</v>
      </c>
      <c r="N372" s="17" t="str">
        <f>'ЕФЕКТИВНІСТЬ 1 кв 2018 року'!X254</f>
        <v>ВА</v>
      </c>
    </row>
    <row r="373" spans="2:14" outlineLevel="1" x14ac:dyDescent="0.25">
      <c r="B373" s="2">
        <f>'ЕФЕКТИВНІСТЬ 1 кв 2018 року'!B255</f>
        <v>217</v>
      </c>
      <c r="C373" s="34" t="str">
        <f>'ЕФЕКТИВНІСТЬ 1 кв 2018 року'!C255</f>
        <v>Вишгородський районний суд Київської області</v>
      </c>
      <c r="E373" s="83">
        <f>'ЕФЕКТИВНІСТЬ 1 кв 2018 року'!K255</f>
        <v>5089.5</v>
      </c>
      <c r="F373" s="5">
        <f>'ЕФЕКТИВНІСТЬ 1 кв 2018 року'!E255</f>
        <v>510.54</v>
      </c>
      <c r="G373" s="83">
        <f>'ЕФЕКТИВНІСТЬ 1 кв 2018 року'!N255</f>
        <v>8.3000000000000007</v>
      </c>
      <c r="H373" s="65">
        <f>'ЕФЕКТИВНІСТЬ 1 кв 2018 року'!R255</f>
        <v>-0.22</v>
      </c>
      <c r="I373" s="65">
        <f>'ЕФЕКТИВНІСТЬ 1 кв 2018 року'!Q255</f>
        <v>-2.9000000000000004</v>
      </c>
      <c r="K373" s="23">
        <f>'ЕФЕКТИВНІСТЬ 1 кв 2018 року'!U255</f>
        <v>0</v>
      </c>
      <c r="L373" s="122">
        <f>'ЕФЕКТИВНІСТЬ 1 кв 2018 року'!V255</f>
        <v>0</v>
      </c>
      <c r="M373" s="23" t="str">
        <f>'ЕФЕКТИВНІСТЬ 1 кв 2018 року'!W255</f>
        <v>ВВ</v>
      </c>
      <c r="N373" s="17">
        <f>'ЕФЕКТИВНІСТЬ 1 кв 2018 року'!X255</f>
        <v>0</v>
      </c>
    </row>
    <row r="374" spans="2:14" outlineLevel="1" x14ac:dyDescent="0.25">
      <c r="B374" s="2">
        <f>'ЕФЕКТИВНІСТЬ 1 кв 2018 року'!B256</f>
        <v>218</v>
      </c>
      <c r="C374" s="34" t="str">
        <f>'ЕФЕКТИВНІСТЬ 1 кв 2018 року'!C256</f>
        <v>Володарський районний суд Київської області</v>
      </c>
      <c r="E374" s="83">
        <f>'ЕФЕКТИВНІСТЬ 1 кв 2018 року'!K256</f>
        <v>2749.3</v>
      </c>
      <c r="F374" s="5">
        <f>'ЕФЕКТИВНІСТЬ 1 кв 2018 року'!E256</f>
        <v>115.2</v>
      </c>
      <c r="G374" s="83">
        <f>'ЕФЕКТИВНІСТЬ 1 кв 2018 року'!N256</f>
        <v>3</v>
      </c>
      <c r="H374" s="65">
        <f>'ЕФЕКТИВНІСТЬ 1 кв 2018 року'!R256</f>
        <v>-1.73</v>
      </c>
      <c r="I374" s="65">
        <f>'ЕФЕКТИВНІСТЬ 1 кв 2018 року'!Q256</f>
        <v>-0.89</v>
      </c>
      <c r="K374" s="23">
        <f>'ЕФЕКТИВНІСТЬ 1 кв 2018 року'!U256</f>
        <v>0</v>
      </c>
      <c r="L374" s="122">
        <f>'ЕФЕКТИВНІСТЬ 1 кв 2018 року'!V256</f>
        <v>0</v>
      </c>
      <c r="M374" s="23" t="str">
        <f>'ЕФЕКТИВНІСТЬ 1 кв 2018 року'!W256</f>
        <v>ВВ</v>
      </c>
      <c r="N374" s="17">
        <f>'ЕФЕКТИВНІСТЬ 1 кв 2018 року'!X256</f>
        <v>0</v>
      </c>
    </row>
    <row r="375" spans="2:14" outlineLevel="1" x14ac:dyDescent="0.25">
      <c r="B375" s="2">
        <f>'ЕФЕКТИВНІСТЬ 1 кв 2018 року'!B257</f>
        <v>219</v>
      </c>
      <c r="C375" s="34" t="str">
        <f>'ЕФЕКТИВНІСТЬ 1 кв 2018 року'!C257</f>
        <v>Згурівський районний суд Київської області</v>
      </c>
      <c r="E375" s="83">
        <f>'ЕФЕКТИВНІСТЬ 1 кв 2018 року'!K257</f>
        <v>2480.1999999999998</v>
      </c>
      <c r="F375" s="5">
        <f>'ЕФЕКТИВНІСТЬ 1 кв 2018 року'!E257</f>
        <v>100.4</v>
      </c>
      <c r="G375" s="83">
        <f>'ЕФЕКТИВНІСТЬ 1 кв 2018 року'!N257</f>
        <v>2</v>
      </c>
      <c r="H375" s="65">
        <f>'ЕФЕКТИВНІСТЬ 1 кв 2018 року'!R257</f>
        <v>-1.68</v>
      </c>
      <c r="I375" s="65">
        <f>'ЕФЕКТИВНІСТЬ 1 кв 2018 року'!Q257</f>
        <v>-0.96</v>
      </c>
      <c r="K375" s="23">
        <f>'ЕФЕКТИВНІСТЬ 1 кв 2018 року'!U257</f>
        <v>0</v>
      </c>
      <c r="L375" s="122">
        <f>'ЕФЕКТИВНІСТЬ 1 кв 2018 року'!V257</f>
        <v>0</v>
      </c>
      <c r="M375" s="23" t="str">
        <f>'ЕФЕКТИВНІСТЬ 1 кв 2018 року'!W257</f>
        <v>ВВ</v>
      </c>
      <c r="N375" s="17">
        <f>'ЕФЕКТИВНІСТЬ 1 кв 2018 року'!X257</f>
        <v>0</v>
      </c>
    </row>
    <row r="376" spans="2:14" outlineLevel="1" x14ac:dyDescent="0.25">
      <c r="B376" s="2">
        <f>'ЕФЕКТИВНІСТЬ 1 кв 2018 року'!B258</f>
        <v>220</v>
      </c>
      <c r="C376" s="34" t="str">
        <f>'ЕФЕКТИВНІСТЬ 1 кв 2018 року'!C258</f>
        <v>Іванківський районний  суд Київської області</v>
      </c>
      <c r="E376" s="83">
        <f>'ЕФЕКТИВНІСТЬ 1 кв 2018 року'!K258</f>
        <v>3525.8</v>
      </c>
      <c r="F376" s="5">
        <f>'ЕФЕКТИВНІСТЬ 1 кв 2018 року'!E258</f>
        <v>323.93</v>
      </c>
      <c r="G376" s="83">
        <f>'ЕФЕКТИВНІСТЬ 1 кв 2018 року'!N258</f>
        <v>5</v>
      </c>
      <c r="H376" s="65">
        <f>'ЕФЕКТИВНІСТЬ 1 кв 2018 року'!R258</f>
        <v>-0.26999999999999996</v>
      </c>
      <c r="I376" s="65">
        <f>'ЕФЕКТИВНІСТЬ 1 кв 2018 року'!Q258</f>
        <v>-1</v>
      </c>
      <c r="K376" s="23">
        <f>'ЕФЕКТИВНІСТЬ 1 кв 2018 року'!U258</f>
        <v>0</v>
      </c>
      <c r="L376" s="122">
        <f>'ЕФЕКТИВНІСТЬ 1 кв 2018 року'!V258</f>
        <v>0</v>
      </c>
      <c r="M376" s="23" t="str">
        <f>'ЕФЕКТИВНІСТЬ 1 кв 2018 року'!W258</f>
        <v>ВВ</v>
      </c>
      <c r="N376" s="17">
        <f>'ЕФЕКТИВНІСТЬ 1 кв 2018 року'!X258</f>
        <v>0</v>
      </c>
    </row>
    <row r="377" spans="2:14" outlineLevel="1" x14ac:dyDescent="0.25">
      <c r="B377" s="2">
        <f>'ЕФЕКТИВНІСТЬ 1 кв 2018 року'!B259</f>
        <v>221</v>
      </c>
      <c r="C377" s="34" t="str">
        <f>'ЕФЕКТИВНІСТЬ 1 кв 2018 року'!C259</f>
        <v>Ірпінський міський суд Київської області</v>
      </c>
      <c r="E377" s="83">
        <f>'ЕФЕКТИВНІСТЬ 1 кв 2018 року'!K259</f>
        <v>6002.8</v>
      </c>
      <c r="F377" s="5">
        <f>'ЕФЕКТИВНІСТЬ 1 кв 2018 року'!E259</f>
        <v>861.94</v>
      </c>
      <c r="G377" s="83">
        <f>'ЕФЕКТИВНІСТЬ 1 кв 2018 року'!N259</f>
        <v>10.6</v>
      </c>
      <c r="H377" s="65">
        <f>'ЕФЕКТИВНІСТЬ 1 кв 2018 року'!R259</f>
        <v>0.26</v>
      </c>
      <c r="I377" s="65">
        <f>'ЕФЕКТИВНІСТЬ 1 кв 2018 року'!Q259</f>
        <v>-3.25</v>
      </c>
      <c r="K377" s="23">
        <f>'ЕФЕКТИВНІСТЬ 1 кв 2018 року'!U259</f>
        <v>0</v>
      </c>
      <c r="L377" s="122">
        <f>'ЕФЕКТИВНІСТЬ 1 кв 2018 року'!V259</f>
        <v>0</v>
      </c>
      <c r="M377" s="23">
        <f>'ЕФЕКТИВНІСТЬ 1 кв 2018 року'!W259</f>
        <v>0</v>
      </c>
      <c r="N377" s="17" t="str">
        <f>'ЕФЕКТИВНІСТЬ 1 кв 2018 року'!X259</f>
        <v>ВА</v>
      </c>
    </row>
    <row r="378" spans="2:14" outlineLevel="1" x14ac:dyDescent="0.25">
      <c r="B378" s="2">
        <f>'ЕФЕКТИВНІСТЬ 1 кв 2018 року'!B260</f>
        <v>222</v>
      </c>
      <c r="C378" s="34" t="str">
        <f>'ЕФЕКТИВНІСТЬ 1 кв 2018 року'!C260</f>
        <v>Кагарлицький районний суд Київської області</v>
      </c>
      <c r="E378" s="83">
        <f>'ЕФЕКТИВНІСТЬ 1 кв 2018 року'!K260</f>
        <v>2992.1</v>
      </c>
      <c r="F378" s="5">
        <f>'ЕФЕКТИВНІСТЬ 1 кв 2018 року'!E260</f>
        <v>327.49</v>
      </c>
      <c r="G378" s="83">
        <f>'ЕФЕКТИВНІСТЬ 1 кв 2018 року'!N260</f>
        <v>4</v>
      </c>
      <c r="H378" s="65">
        <f>'ЕФЕКТИВНІСТЬ 1 кв 2018 року'!R260</f>
        <v>7.9999999999999988E-2</v>
      </c>
      <c r="I378" s="65">
        <f>'ЕФЕКТИВНІСТЬ 1 кв 2018 року'!Q260</f>
        <v>-1.1099999999999999</v>
      </c>
      <c r="K378" s="23">
        <f>'ЕФЕКТИВНІСТЬ 1 кв 2018 року'!U260</f>
        <v>0</v>
      </c>
      <c r="L378" s="122">
        <f>'ЕФЕКТИВНІСТЬ 1 кв 2018 року'!V260</f>
        <v>0</v>
      </c>
      <c r="M378" s="23">
        <f>'ЕФЕКТИВНІСТЬ 1 кв 2018 року'!W260</f>
        <v>0</v>
      </c>
      <c r="N378" s="17" t="str">
        <f>'ЕФЕКТИВНІСТЬ 1 кв 2018 року'!X260</f>
        <v>ВА</v>
      </c>
    </row>
    <row r="379" spans="2:14" ht="24" outlineLevel="1" x14ac:dyDescent="0.25">
      <c r="B379" s="2">
        <f>'ЕФЕКТИВНІСТЬ 1 кв 2018 року'!B261</f>
        <v>223</v>
      </c>
      <c r="C379" s="34" t="str">
        <f>'ЕФЕКТИВНІСТЬ 1 кв 2018 року'!C261</f>
        <v>Києво-Святошинський районний суд Київської області</v>
      </c>
      <c r="E379" s="83">
        <f>'ЕФЕКТИВНІСТЬ 1 кв 2018 року'!K261</f>
        <v>6110.9</v>
      </c>
      <c r="F379" s="5">
        <f>'ЕФЕКТИВНІСТЬ 1 кв 2018 року'!E261</f>
        <v>1549.69</v>
      </c>
      <c r="G379" s="83">
        <f>'ЕФЕКТИВНІСТЬ 1 кв 2018 року'!N261</f>
        <v>10.199999999999999</v>
      </c>
      <c r="H379" s="65">
        <f>'ЕФЕКТИВНІСТЬ 1 кв 2018 року'!R261</f>
        <v>1.31</v>
      </c>
      <c r="I379" s="65">
        <f>'ЕФЕКТИВНІСТЬ 1 кв 2018 року'!Q261</f>
        <v>-1.1600000000000001</v>
      </c>
      <c r="K379" s="23">
        <f>'ЕФЕКТИВНІСТЬ 1 кв 2018 року'!U261</f>
        <v>0</v>
      </c>
      <c r="L379" s="122">
        <f>'ЕФЕКТИВНІСТЬ 1 кв 2018 року'!V261</f>
        <v>0</v>
      </c>
      <c r="M379" s="23">
        <f>'ЕФЕКТИВНІСТЬ 1 кв 2018 року'!W261</f>
        <v>0</v>
      </c>
      <c r="N379" s="17" t="str">
        <f>'ЕФЕКТИВНІСТЬ 1 кв 2018 року'!X261</f>
        <v>ВА</v>
      </c>
    </row>
    <row r="380" spans="2:14" outlineLevel="1" x14ac:dyDescent="0.25">
      <c r="B380" s="2">
        <f>'ЕФЕКТИВНІСТЬ 1 кв 2018 року'!B262</f>
        <v>224</v>
      </c>
      <c r="C380" s="34" t="str">
        <f>'ЕФЕКТИВНІСТЬ 1 кв 2018 року'!C262</f>
        <v>Макарівський районний суд Київської області</v>
      </c>
      <c r="E380" s="83">
        <f>'ЕФЕКТИВНІСТЬ 1 кв 2018 року'!K262</f>
        <v>2826.5</v>
      </c>
      <c r="F380" s="5">
        <f>'ЕФЕКТИВНІСТЬ 1 кв 2018 року'!E262</f>
        <v>300.05</v>
      </c>
      <c r="G380" s="83">
        <f>'ЕФЕКТИВНІСТЬ 1 кв 2018 року'!N262</f>
        <v>3</v>
      </c>
      <c r="H380" s="65">
        <f>'ЕФЕКТИВНІСТЬ 1 кв 2018 року'!R262</f>
        <v>0.24</v>
      </c>
      <c r="I380" s="65">
        <f>'ЕФЕКТИВНІСТЬ 1 кв 2018 року'!Q262</f>
        <v>-2.06</v>
      </c>
      <c r="K380" s="23">
        <f>'ЕФЕКТИВНІСТЬ 1 кв 2018 року'!U262</f>
        <v>0</v>
      </c>
      <c r="L380" s="122">
        <f>'ЕФЕКТИВНІСТЬ 1 кв 2018 року'!V262</f>
        <v>0</v>
      </c>
      <c r="M380" s="23">
        <f>'ЕФЕКТИВНІСТЬ 1 кв 2018 року'!W262</f>
        <v>0</v>
      </c>
      <c r="N380" s="17" t="str">
        <f>'ЕФЕКТИВНІСТЬ 1 кв 2018 року'!X262</f>
        <v>ВА</v>
      </c>
    </row>
    <row r="381" spans="2:14" outlineLevel="1" x14ac:dyDescent="0.25">
      <c r="B381" s="2">
        <f>'ЕФЕКТИВНІСТЬ 1 кв 2018 року'!B263</f>
        <v>225</v>
      </c>
      <c r="C381" s="34" t="str">
        <f>'ЕФЕКТИВНІСТЬ 1 кв 2018 року'!C263</f>
        <v>Миронівський районний суд Київської області</v>
      </c>
      <c r="E381" s="83">
        <f>'ЕФЕКТИВНІСТЬ 1 кв 2018 року'!K263</f>
        <v>2540.6999999999998</v>
      </c>
      <c r="F381" s="5">
        <f>'ЕФЕКТИВНІСТЬ 1 кв 2018 року'!E263</f>
        <v>219.93</v>
      </c>
      <c r="G381" s="83">
        <f>'ЕФЕКТИВНІСТЬ 1 кв 2018 року'!N263</f>
        <v>2.9</v>
      </c>
      <c r="H381" s="65">
        <f>'ЕФЕКТИВНІСТЬ 1 кв 2018 року'!R263</f>
        <v>-0.22000000000000003</v>
      </c>
      <c r="I381" s="65">
        <f>'ЕФЕКТИВНІСТЬ 1 кв 2018 року'!Q263</f>
        <v>-1.2799999999999998</v>
      </c>
      <c r="K381" s="23">
        <f>'ЕФЕКТИВНІСТЬ 1 кв 2018 року'!U263</f>
        <v>0</v>
      </c>
      <c r="L381" s="122">
        <f>'ЕФЕКТИВНІСТЬ 1 кв 2018 року'!V263</f>
        <v>0</v>
      </c>
      <c r="M381" s="23" t="str">
        <f>'ЕФЕКТИВНІСТЬ 1 кв 2018 року'!W263</f>
        <v>ВВ</v>
      </c>
      <c r="N381" s="17">
        <f>'ЕФЕКТИВНІСТЬ 1 кв 2018 року'!X263</f>
        <v>0</v>
      </c>
    </row>
    <row r="382" spans="2:14" outlineLevel="1" x14ac:dyDescent="0.25">
      <c r="B382" s="2">
        <f>'ЕФЕКТИВНІСТЬ 1 кв 2018 року'!B264</f>
        <v>226</v>
      </c>
      <c r="C382" s="34" t="str">
        <f>'ЕФЕКТИВНІСТЬ 1 кв 2018 року'!C264</f>
        <v>Обухівський районний суд Київської області</v>
      </c>
      <c r="E382" s="83">
        <f>'ЕФЕКТИВНІСТЬ 1 кв 2018 року'!K264</f>
        <v>4146.6000000000004</v>
      </c>
      <c r="F382" s="5">
        <f>'ЕФЕКТИВНІСТЬ 1 кв 2018 року'!E264</f>
        <v>750.12</v>
      </c>
      <c r="G382" s="83">
        <f>'ЕФЕКТИВНІСТЬ 1 кв 2018 року'!N264</f>
        <v>7.7</v>
      </c>
      <c r="H382" s="65">
        <f>'ЕФЕКТИВНІСТЬ 1 кв 2018 року'!R264</f>
        <v>0.56000000000000005</v>
      </c>
      <c r="I382" s="65">
        <f>'ЕФЕКТИВНІСТЬ 1 кв 2018 року'!Q264</f>
        <v>-0.29999999999999993</v>
      </c>
      <c r="K382" s="23">
        <f>'ЕФЕКТИВНІСТЬ 1 кв 2018 року'!U264</f>
        <v>0</v>
      </c>
      <c r="L382" s="122">
        <f>'ЕФЕКТИВНІСТЬ 1 кв 2018 року'!V264</f>
        <v>0</v>
      </c>
      <c r="M382" s="23">
        <f>'ЕФЕКТИВНІСТЬ 1 кв 2018 року'!W264</f>
        <v>0</v>
      </c>
      <c r="N382" s="17" t="str">
        <f>'ЕФЕКТИВНІСТЬ 1 кв 2018 року'!X264</f>
        <v>ВА</v>
      </c>
    </row>
    <row r="383" spans="2:14" ht="24" outlineLevel="1" x14ac:dyDescent="0.25">
      <c r="B383" s="2">
        <f>'ЕФЕКТИВНІСТЬ 1 кв 2018 року'!B265</f>
        <v>227</v>
      </c>
      <c r="C383" s="34" t="str">
        <f>'ЕФЕКТИВНІСТЬ 1 кв 2018 року'!C265</f>
        <v>Переяслав-Хмельницький міськрайонний суд Київської області</v>
      </c>
      <c r="E383" s="83">
        <f>'ЕФЕКТИВНІСТЬ 1 кв 2018 року'!K265</f>
        <v>4351.7</v>
      </c>
      <c r="F383" s="5">
        <f>'ЕФЕКТИВНІСТЬ 1 кв 2018 року'!E265</f>
        <v>242.7</v>
      </c>
      <c r="G383" s="83">
        <f>'ЕФЕКТИВНІСТЬ 1 кв 2018 року'!N265</f>
        <v>4.8</v>
      </c>
      <c r="H383" s="65">
        <f>'ЕФЕКТИВНІСТЬ 1 кв 2018 року'!R265</f>
        <v>-1.05</v>
      </c>
      <c r="I383" s="65">
        <f>'ЕФЕКТИВНІСТЬ 1 кв 2018 року'!Q265</f>
        <v>-2.54</v>
      </c>
      <c r="K383" s="23">
        <f>'ЕФЕКТИВНІСТЬ 1 кв 2018 року'!U265</f>
        <v>0</v>
      </c>
      <c r="L383" s="122">
        <f>'ЕФЕКТИВНІСТЬ 1 кв 2018 року'!V265</f>
        <v>0</v>
      </c>
      <c r="M383" s="23" t="str">
        <f>'ЕФЕКТИВНІСТЬ 1 кв 2018 року'!W265</f>
        <v>ВВ</v>
      </c>
      <c r="N383" s="17">
        <f>'ЕФЕКТИВНІСТЬ 1 кв 2018 року'!X265</f>
        <v>0</v>
      </c>
    </row>
    <row r="384" spans="2:14" outlineLevel="1" x14ac:dyDescent="0.25">
      <c r="B384" s="2">
        <f>'ЕФЕКТИВНІСТЬ 1 кв 2018 року'!B266</f>
        <v>228</v>
      </c>
      <c r="C384" s="34" t="str">
        <f>'ЕФЕКТИВНІСТЬ 1 кв 2018 року'!C266</f>
        <v>Ржищевський міський суд Київської області</v>
      </c>
      <c r="E384" s="83">
        <f>'ЕФЕКТИВНІСТЬ 1 кв 2018 року'!K266</f>
        <v>2179.1999999999998</v>
      </c>
      <c r="F384" s="5">
        <f>'ЕФЕКТИВНІСТЬ 1 кв 2018 року'!E266</f>
        <v>21.23</v>
      </c>
      <c r="G384" s="83">
        <f>'ЕФЕКТИВНІСТЬ 1 кв 2018 року'!N266</f>
        <v>1.8</v>
      </c>
      <c r="H384" s="65">
        <f>'ЕФЕКТИВНІСТЬ 1 кв 2018 року'!R266</f>
        <v>-9.11</v>
      </c>
      <c r="I384" s="65">
        <f>'ЕФЕКТИВНІСТЬ 1 кв 2018 року'!Q266</f>
        <v>0.40999999999999992</v>
      </c>
      <c r="K384" s="23" t="str">
        <f>'ЕФЕКТИВНІСТЬ 1 кв 2018 року'!U266</f>
        <v>АВ</v>
      </c>
      <c r="L384" s="122">
        <f>'ЕФЕКТИВНІСТЬ 1 кв 2018 року'!V266</f>
        <v>0</v>
      </c>
      <c r="M384" s="23">
        <f>'ЕФЕКТИВНІСТЬ 1 кв 2018 року'!W266</f>
        <v>0</v>
      </c>
      <c r="N384" s="17">
        <f>'ЕФЕКТИВНІСТЬ 1 кв 2018 року'!X266</f>
        <v>0</v>
      </c>
    </row>
    <row r="385" spans="2:14" outlineLevel="1" x14ac:dyDescent="0.25">
      <c r="B385" s="2">
        <f>'ЕФЕКТИВНІСТЬ 1 кв 2018 року'!B267</f>
        <v>229</v>
      </c>
      <c r="C385" s="34" t="str">
        <f>'ЕФЕКТИВНІСТЬ 1 кв 2018 року'!C267</f>
        <v>Рокитнянський районний суд Київської області</v>
      </c>
      <c r="E385" s="83">
        <f>'ЕФЕКТИВНІСТЬ 1 кв 2018 року'!K267</f>
        <v>2787.2</v>
      </c>
      <c r="F385" s="5">
        <f>'ЕФЕКТИВНІСТЬ 1 кв 2018 року'!E267</f>
        <v>349.16</v>
      </c>
      <c r="G385" s="83">
        <f>'ЕФЕКТИВНІСТЬ 1 кв 2018 року'!N267</f>
        <v>3</v>
      </c>
      <c r="H385" s="65">
        <f>'ЕФЕКТИВНІСТЬ 1 кв 2018 року'!R267</f>
        <v>0.55000000000000004</v>
      </c>
      <c r="I385" s="65">
        <f>'ЕФЕКТИВНІСТЬ 1 кв 2018 року'!Q267</f>
        <v>-0.76</v>
      </c>
      <c r="K385" s="23">
        <f>'ЕФЕКТИВНІСТЬ 1 кв 2018 року'!U267</f>
        <v>0</v>
      </c>
      <c r="L385" s="122">
        <f>'ЕФЕКТИВНІСТЬ 1 кв 2018 року'!V267</f>
        <v>0</v>
      </c>
      <c r="M385" s="23">
        <f>'ЕФЕКТИВНІСТЬ 1 кв 2018 року'!W267</f>
        <v>0</v>
      </c>
      <c r="N385" s="17" t="str">
        <f>'ЕФЕКТИВНІСТЬ 1 кв 2018 року'!X267</f>
        <v>ВА</v>
      </c>
    </row>
    <row r="386" spans="2:14" outlineLevel="1" x14ac:dyDescent="0.25">
      <c r="B386" s="2">
        <f>'ЕФЕКТИВНІСТЬ 1 кв 2018 року'!B268</f>
        <v>230</v>
      </c>
      <c r="C386" s="34" t="str">
        <f>'ЕФЕКТИВНІСТЬ 1 кв 2018 року'!C268</f>
        <v>Сквирський районний суд Київської області</v>
      </c>
      <c r="E386" s="83">
        <f>'ЕФЕКТИВНІСТЬ 1 кв 2018 року'!K268</f>
        <v>3035.9</v>
      </c>
      <c r="F386" s="5">
        <f>'ЕФЕКТИВНІСТЬ 1 кв 2018 року'!E268</f>
        <v>224.27</v>
      </c>
      <c r="G386" s="83">
        <f>'ЕФЕКТИВНІСТЬ 1 кв 2018 року'!N268</f>
        <v>4</v>
      </c>
      <c r="H386" s="65">
        <f>'ЕФЕКТИВНІСТЬ 1 кв 2018 року'!R268</f>
        <v>-0.61</v>
      </c>
      <c r="I386" s="65">
        <f>'ЕФЕКТИВНІСТЬ 1 кв 2018 року'!Q268</f>
        <v>-1.87</v>
      </c>
      <c r="K386" s="23">
        <f>'ЕФЕКТИВНІСТЬ 1 кв 2018 року'!U268</f>
        <v>0</v>
      </c>
      <c r="L386" s="122">
        <f>'ЕФЕКТИВНІСТЬ 1 кв 2018 року'!V268</f>
        <v>0</v>
      </c>
      <c r="M386" s="23" t="str">
        <f>'ЕФЕКТИВНІСТЬ 1 кв 2018 року'!W268</f>
        <v>ВВ</v>
      </c>
      <c r="N386" s="17">
        <f>'ЕФЕКТИВНІСТЬ 1 кв 2018 року'!X268</f>
        <v>0</v>
      </c>
    </row>
    <row r="387" spans="2:14" outlineLevel="1" x14ac:dyDescent="0.25">
      <c r="B387" s="2">
        <f>'ЕФЕКТИВНІСТЬ 1 кв 2018 року'!B269</f>
        <v>231</v>
      </c>
      <c r="C387" s="34" t="str">
        <f>'ЕФЕКТИВНІСТЬ 1 кв 2018 року'!C269</f>
        <v>Славутицький міський суд Київської області</v>
      </c>
      <c r="E387" s="83">
        <f>'ЕФЕКТИВНІСТЬ 1 кв 2018 року'!K269</f>
        <v>1869.4</v>
      </c>
      <c r="F387" s="5">
        <f>'ЕФЕКТИВНІСТЬ 1 кв 2018 року'!E269</f>
        <v>100.99</v>
      </c>
      <c r="G387" s="83">
        <f>'ЕФЕКТИВНІСТЬ 1 кв 2018 року'!N269</f>
        <v>2</v>
      </c>
      <c r="H387" s="65">
        <f>'ЕФЕКТИВНІСТЬ 1 кв 2018 року'!R269</f>
        <v>-1.1200000000000001</v>
      </c>
      <c r="I387" s="65">
        <f>'ЕФЕКТИВНІСТЬ 1 кв 2018 року'!Q269</f>
        <v>0.28999999999999998</v>
      </c>
      <c r="K387" s="23" t="str">
        <f>'ЕФЕКТИВНІСТЬ 1 кв 2018 року'!U269</f>
        <v>АВ</v>
      </c>
      <c r="L387" s="122">
        <f>'ЕФЕКТИВНІСТЬ 1 кв 2018 року'!V269</f>
        <v>0</v>
      </c>
      <c r="M387" s="23">
        <f>'ЕФЕКТИВНІСТЬ 1 кв 2018 року'!W269</f>
        <v>0</v>
      </c>
      <c r="N387" s="17">
        <f>'ЕФЕКТИВНІСТЬ 1 кв 2018 року'!X269</f>
        <v>0</v>
      </c>
    </row>
    <row r="388" spans="2:14" outlineLevel="1" x14ac:dyDescent="0.25">
      <c r="B388" s="2">
        <f>'ЕФЕКТИВНІСТЬ 1 кв 2018 року'!B270</f>
        <v>232</v>
      </c>
      <c r="C388" s="34" t="str">
        <f>'ЕФЕКТИВНІСТЬ 1 кв 2018 року'!C270</f>
        <v>Ставищенський районний суд Київської області</v>
      </c>
      <c r="E388" s="83">
        <f>'ЕФЕКТИВНІСТЬ 1 кв 2018 року'!K270</f>
        <v>2273.1</v>
      </c>
      <c r="F388" s="5">
        <f>'ЕФЕКТИВНІСТЬ 1 кв 2018 року'!E270</f>
        <v>113.23</v>
      </c>
      <c r="G388" s="83">
        <f>'ЕФЕКТИВНІСТЬ 1 кв 2018 року'!N270</f>
        <v>3</v>
      </c>
      <c r="H388" s="65">
        <f>'ЕФЕКТИВНІСТЬ 1 кв 2018 року'!R270</f>
        <v>-1.3900000000000001</v>
      </c>
      <c r="I388" s="65">
        <f>'ЕФЕКТИВНІСТЬ 1 кв 2018 року'!Q270</f>
        <v>6.0000000000000026E-2</v>
      </c>
      <c r="K388" s="23" t="str">
        <f>'ЕФЕКТИВНІСТЬ 1 кв 2018 року'!U270</f>
        <v>АВ</v>
      </c>
      <c r="L388" s="122">
        <f>'ЕФЕКТИВНІСТЬ 1 кв 2018 року'!V270</f>
        <v>0</v>
      </c>
      <c r="M388" s="23">
        <f>'ЕФЕКТИВНІСТЬ 1 кв 2018 року'!W270</f>
        <v>0</v>
      </c>
      <c r="N388" s="17">
        <f>'ЕФЕКТИВНІСТЬ 1 кв 2018 року'!X270</f>
        <v>0</v>
      </c>
    </row>
    <row r="389" spans="2:14" outlineLevel="1" x14ac:dyDescent="0.25">
      <c r="B389" s="2">
        <f>'ЕФЕКТИВНІСТЬ 1 кв 2018 року'!B271</f>
        <v>233</v>
      </c>
      <c r="C389" s="34" t="str">
        <f>'ЕФЕКТИВНІСТЬ 1 кв 2018 року'!C271</f>
        <v>Таращанський районний суд Київської області</v>
      </c>
      <c r="E389" s="83">
        <f>'ЕФЕКТИВНІСТЬ 1 кв 2018 року'!K271</f>
        <v>2193.6999999999998</v>
      </c>
      <c r="F389" s="5">
        <f>'ЕФЕКТИВНІСТЬ 1 кв 2018 року'!E271</f>
        <v>237.01</v>
      </c>
      <c r="G389" s="83">
        <f>'ЕФЕКТИВНІСТЬ 1 кв 2018 року'!N271</f>
        <v>2.1</v>
      </c>
      <c r="H389" s="65">
        <f>'ЕФЕКТИВНІСТЬ 1 кв 2018 року'!R271</f>
        <v>0.39</v>
      </c>
      <c r="I389" s="65">
        <f>'ЕФЕКТИВНІСТЬ 1 кв 2018 року'!Q271</f>
        <v>-0.74</v>
      </c>
      <c r="K389" s="23">
        <f>'ЕФЕКТИВНІСТЬ 1 кв 2018 року'!U271</f>
        <v>0</v>
      </c>
      <c r="L389" s="122">
        <f>'ЕФЕКТИВНІСТЬ 1 кв 2018 року'!V271</f>
        <v>0</v>
      </c>
      <c r="M389" s="23">
        <f>'ЕФЕКТИВНІСТЬ 1 кв 2018 року'!W271</f>
        <v>0</v>
      </c>
      <c r="N389" s="17" t="str">
        <f>'ЕФЕКТИВНІСТЬ 1 кв 2018 року'!X271</f>
        <v>ВА</v>
      </c>
    </row>
    <row r="390" spans="2:14" outlineLevel="1" x14ac:dyDescent="0.25">
      <c r="B390" s="2">
        <f>'ЕФЕКТИВНІСТЬ 1 кв 2018 року'!B272</f>
        <v>234</v>
      </c>
      <c r="C390" s="34" t="str">
        <f>'ЕФЕКТИВНІСТЬ 1 кв 2018 року'!C272</f>
        <v>Тетіївський районний суд Київської області</v>
      </c>
      <c r="E390" s="83">
        <f>'ЕФЕКТИВНІСТЬ 1 кв 2018 року'!K272</f>
        <v>2194.1999999999998</v>
      </c>
      <c r="F390" s="5">
        <f>'ЕФЕКТИВНІСТЬ 1 кв 2018 року'!E272</f>
        <v>170.64</v>
      </c>
      <c r="G390" s="83">
        <f>'ЕФЕКТИВНІСТЬ 1 кв 2018 року'!N272</f>
        <v>2</v>
      </c>
      <c r="H390" s="65">
        <f>'ЕФЕКТИВНІСТЬ 1 кв 2018 року'!R272</f>
        <v>-0.23</v>
      </c>
      <c r="I390" s="65">
        <f>'ЕФЕКТИВНІСТЬ 1 кв 2018 року'!Q272</f>
        <v>-0.51</v>
      </c>
      <c r="K390" s="23">
        <f>'ЕФЕКТИВНІСТЬ 1 кв 2018 року'!U272</f>
        <v>0</v>
      </c>
      <c r="L390" s="122">
        <f>'ЕФЕКТИВНІСТЬ 1 кв 2018 року'!V272</f>
        <v>0</v>
      </c>
      <c r="M390" s="23" t="str">
        <f>'ЕФЕКТИВНІСТЬ 1 кв 2018 року'!W272</f>
        <v>ВВ</v>
      </c>
      <c r="N390" s="17">
        <f>'ЕФЕКТИВНІСТЬ 1 кв 2018 року'!X272</f>
        <v>0</v>
      </c>
    </row>
    <row r="391" spans="2:14" outlineLevel="1" x14ac:dyDescent="0.25">
      <c r="B391" s="2">
        <f>'ЕФЕКТИВНІСТЬ 1 кв 2018 року'!B273</f>
        <v>235</v>
      </c>
      <c r="C391" s="34" t="str">
        <f>'ЕФЕКТИВНІСТЬ 1 кв 2018 року'!C273</f>
        <v>Фастівський міськрайонний суд Київської області</v>
      </c>
      <c r="E391" s="83">
        <f>'ЕФЕКТИВНІСТЬ 1 кв 2018 року'!K273</f>
        <v>6216.1</v>
      </c>
      <c r="F391" s="5">
        <f>'ЕФЕКТИВНІСТЬ 1 кв 2018 року'!E273</f>
        <v>501.94</v>
      </c>
      <c r="G391" s="83">
        <f>'ЕФЕКТИВНІСТЬ 1 кв 2018 року'!N273</f>
        <v>9.9</v>
      </c>
      <c r="H391" s="65">
        <f>'ЕФЕКТИВНІСТЬ 1 кв 2018 року'!R273</f>
        <v>-0.56000000000000005</v>
      </c>
      <c r="I391" s="65">
        <f>'ЕФЕКТИВНІСТЬ 1 кв 2018 року'!Q273</f>
        <v>-0.52</v>
      </c>
      <c r="K391" s="23">
        <f>'ЕФЕКТИВНІСТЬ 1 кв 2018 року'!U273</f>
        <v>0</v>
      </c>
      <c r="L391" s="122">
        <f>'ЕФЕКТИВНІСТЬ 1 кв 2018 року'!V273</f>
        <v>0</v>
      </c>
      <c r="M391" s="23" t="str">
        <f>'ЕФЕКТИВНІСТЬ 1 кв 2018 року'!W273</f>
        <v>ВВ</v>
      </c>
      <c r="N391" s="17">
        <f>'ЕФЕКТИВНІСТЬ 1 кв 2018 року'!X273</f>
        <v>0</v>
      </c>
    </row>
    <row r="392" spans="2:14" outlineLevel="1" x14ac:dyDescent="0.25">
      <c r="B392" s="2">
        <f>'ЕФЕКТИВНІСТЬ 1 кв 2018 року'!B274</f>
        <v>236</v>
      </c>
      <c r="C392" s="34" t="str">
        <f>'ЕФЕКТИВНІСТЬ 1 кв 2018 року'!C274</f>
        <v>Яготинський районний суд Київської області</v>
      </c>
      <c r="E392" s="83">
        <f>'ЕФЕКТИВНІСТЬ 1 кв 2018 року'!K274</f>
        <v>3123.6</v>
      </c>
      <c r="F392" s="5">
        <f>'ЕФЕКТИВНІСТЬ 1 кв 2018 року'!E274</f>
        <v>208.32</v>
      </c>
      <c r="G392" s="83">
        <f>'ЕФЕКТИВНІСТЬ 1 кв 2018 року'!N274</f>
        <v>2.5</v>
      </c>
      <c r="H392" s="65">
        <f>'ЕФЕКТИВНІСТЬ 1 кв 2018 року'!R274</f>
        <v>-0.43999999999999995</v>
      </c>
      <c r="I392" s="65">
        <f>'ЕФЕКТИВНІСТЬ 1 кв 2018 року'!Q274</f>
        <v>-0.53</v>
      </c>
      <c r="K392" s="23">
        <f>'ЕФЕКТИВНІСТЬ 1 кв 2018 року'!U274</f>
        <v>0</v>
      </c>
      <c r="L392" s="122">
        <f>'ЕФЕКТИВНІСТЬ 1 кв 2018 року'!V274</f>
        <v>0</v>
      </c>
      <c r="M392" s="23" t="str">
        <f>'ЕФЕКТИВНІСТЬ 1 кв 2018 року'!W274</f>
        <v>ВВ</v>
      </c>
      <c r="N392" s="17">
        <f>'ЕФЕКТИВНІСТЬ 1 кв 2018 року'!X274</f>
        <v>0</v>
      </c>
    </row>
    <row r="393" spans="2:14" ht="18.75" x14ac:dyDescent="0.25">
      <c r="C393" s="134" t="s">
        <v>705</v>
      </c>
      <c r="E393" s="78"/>
      <c r="F393" s="78"/>
      <c r="G393" s="78"/>
      <c r="H393" s="78"/>
      <c r="I393" s="78"/>
      <c r="K393" s="78"/>
      <c r="L393" s="78"/>
      <c r="M393" s="78"/>
      <c r="N393" s="78"/>
    </row>
    <row r="394" spans="2:14" ht="24" outlineLevel="2" x14ac:dyDescent="0.25">
      <c r="B394" s="2">
        <f>'ЕФЕКТИВНІСТЬ 1 кв 2018 року'!B275</f>
        <v>237</v>
      </c>
      <c r="C394" s="34" t="str">
        <f>'ЕФЕКТИВНІСТЬ 1 кв 2018 року'!C275</f>
        <v>Бобринецький районний суд Кіровоградської області</v>
      </c>
      <c r="E394" s="83">
        <f>'ЕФЕКТИВНІСТЬ 1 кв 2018 року'!K275</f>
        <v>2365.9</v>
      </c>
      <c r="F394" s="5">
        <f>'ЕФЕКТИВНІСТЬ 1 кв 2018 року'!E275</f>
        <v>175.07</v>
      </c>
      <c r="G394" s="83">
        <f>'ЕФЕКТИВНІСТЬ 1 кв 2018 року'!N275</f>
        <v>3</v>
      </c>
      <c r="H394" s="65">
        <f>'ЕФЕКТИВНІСТЬ 1 кв 2018 року'!R275</f>
        <v>-0.59</v>
      </c>
      <c r="I394" s="65">
        <f>'ЕФЕКТИВНІСТЬ 1 кв 2018 року'!Q275</f>
        <v>-0.22999999999999993</v>
      </c>
      <c r="K394" s="23">
        <f>'ЕФЕКТИВНІСТЬ 1 кв 2018 року'!U275</f>
        <v>0</v>
      </c>
      <c r="L394" s="122">
        <f>'ЕФЕКТИВНІСТЬ 1 кв 2018 року'!V275</f>
        <v>0</v>
      </c>
      <c r="M394" s="23" t="str">
        <f>'ЕФЕКТИВНІСТЬ 1 кв 2018 року'!W275</f>
        <v>ВВ</v>
      </c>
      <c r="N394" s="17">
        <f>'ЕФЕКТИВНІСТЬ 1 кв 2018 року'!X275</f>
        <v>0</v>
      </c>
    </row>
    <row r="395" spans="2:14" ht="24" outlineLevel="2" x14ac:dyDescent="0.25">
      <c r="B395" s="2">
        <f>'ЕФЕКТИВНІСТЬ 1 кв 2018 року'!B276</f>
        <v>238</v>
      </c>
      <c r="C395" s="34" t="str">
        <f>'ЕФЕКТИВНІСТЬ 1 кв 2018 року'!C276</f>
        <v>Вільшанський районний суд Кіровоградської області</v>
      </c>
      <c r="E395" s="83">
        <f>'ЕФЕКТИВНІСТЬ 1 кв 2018 року'!K276</f>
        <v>1735.8</v>
      </c>
      <c r="F395" s="5">
        <f>'ЕФЕКТИВНІСТЬ 1 кв 2018 року'!E276</f>
        <v>73.62</v>
      </c>
      <c r="G395" s="83">
        <f>'ЕФЕКТИВНІСТЬ 1 кв 2018 року'!N276</f>
        <v>1.6</v>
      </c>
      <c r="H395" s="65">
        <f>'ЕФЕКТИВНІСТЬ 1 кв 2018 року'!R276</f>
        <v>-1.63</v>
      </c>
      <c r="I395" s="65">
        <f>'ЕФЕКТИВНІСТЬ 1 кв 2018 року'!Q276</f>
        <v>-1.79</v>
      </c>
      <c r="K395" s="23">
        <f>'ЕФЕКТИВНІСТЬ 1 кв 2018 року'!U276</f>
        <v>0</v>
      </c>
      <c r="L395" s="122">
        <f>'ЕФЕКТИВНІСТЬ 1 кв 2018 року'!V276</f>
        <v>0</v>
      </c>
      <c r="M395" s="23" t="str">
        <f>'ЕФЕКТИВНІСТЬ 1 кв 2018 року'!W276</f>
        <v>ВВ</v>
      </c>
      <c r="N395" s="17">
        <f>'ЕФЕКТИВНІСТЬ 1 кв 2018 року'!X276</f>
        <v>0</v>
      </c>
    </row>
    <row r="396" spans="2:14" ht="24" outlineLevel="2" x14ac:dyDescent="0.25">
      <c r="B396" s="2">
        <f>'ЕФЕКТИВНІСТЬ 1 кв 2018 року'!B277</f>
        <v>239</v>
      </c>
      <c r="C396" s="34" t="str">
        <f>'ЕФЕКТИВНІСТЬ 1 кв 2018 року'!C277</f>
        <v>Гайворонський районний суд Кіровоградської області</v>
      </c>
      <c r="E396" s="83">
        <f>'ЕФЕКТИВНІСТЬ 1 кв 2018 року'!K277</f>
        <v>2273.9</v>
      </c>
      <c r="F396" s="5">
        <f>'ЕФЕКТИВНІСТЬ 1 кв 2018 року'!E277</f>
        <v>288.14</v>
      </c>
      <c r="G396" s="83">
        <f>'ЕФЕКТИВНІСТЬ 1 кв 2018 року'!N277</f>
        <v>1.9</v>
      </c>
      <c r="H396" s="65">
        <f>'ЕФЕКТИВНІСТЬ 1 кв 2018 року'!R277</f>
        <v>0.95</v>
      </c>
      <c r="I396" s="65">
        <f>'ЕФЕКТИВНІСТЬ 1 кв 2018 року'!Q277</f>
        <v>-6.0000000000000039E-2</v>
      </c>
      <c r="K396" s="23">
        <f>'ЕФЕКТИВНІСТЬ 1 кв 2018 року'!U277</f>
        <v>0</v>
      </c>
      <c r="L396" s="122">
        <f>'ЕФЕКТИВНІСТЬ 1 кв 2018 року'!V277</f>
        <v>0</v>
      </c>
      <c r="M396" s="23">
        <f>'ЕФЕКТИВНІСТЬ 1 кв 2018 року'!W277</f>
        <v>0</v>
      </c>
      <c r="N396" s="17" t="str">
        <f>'ЕФЕКТИВНІСТЬ 1 кв 2018 року'!X277</f>
        <v>ВА</v>
      </c>
    </row>
    <row r="397" spans="2:14" ht="24" outlineLevel="2" x14ac:dyDescent="0.25">
      <c r="B397" s="2">
        <f>'ЕФЕКТИВНІСТЬ 1 кв 2018 року'!B278</f>
        <v>240</v>
      </c>
      <c r="C397" s="34" t="str">
        <f>'ЕФЕКТИВНІСТЬ 1 кв 2018 року'!C278</f>
        <v>Голованівський районний суд Кіровоградської області</v>
      </c>
      <c r="E397" s="83">
        <f>'ЕФЕКТИВНІСТЬ 1 кв 2018 року'!K278</f>
        <v>2546.9</v>
      </c>
      <c r="F397" s="5">
        <f>'ЕФЕКТИВНІСТЬ 1 кв 2018 року'!E278</f>
        <v>159.80000000000001</v>
      </c>
      <c r="G397" s="83">
        <f>'ЕФЕКТИВНІСТЬ 1 кв 2018 року'!N278</f>
        <v>3.9</v>
      </c>
      <c r="H397" s="65">
        <f>'ЕФЕКТИВНІСТЬ 1 кв 2018 року'!R278</f>
        <v>-0.98</v>
      </c>
      <c r="I397" s="65">
        <f>'ЕФЕКТИВНІСТЬ 1 кв 2018 року'!Q278</f>
        <v>-0.76</v>
      </c>
      <c r="K397" s="23">
        <f>'ЕФЕКТИВНІСТЬ 1 кв 2018 року'!U278</f>
        <v>0</v>
      </c>
      <c r="L397" s="122">
        <f>'ЕФЕКТИВНІСТЬ 1 кв 2018 року'!V278</f>
        <v>0</v>
      </c>
      <c r="M397" s="23" t="str">
        <f>'ЕФЕКТИВНІСТЬ 1 кв 2018 року'!W278</f>
        <v>ВВ</v>
      </c>
      <c r="N397" s="17">
        <f>'ЕФЕКТИВНІСТЬ 1 кв 2018 року'!X278</f>
        <v>0</v>
      </c>
    </row>
    <row r="398" spans="2:14" ht="24" outlineLevel="2" x14ac:dyDescent="0.25">
      <c r="B398" s="2">
        <f>'ЕФЕКТИВНІСТЬ 1 кв 2018 року'!B279</f>
        <v>241</v>
      </c>
      <c r="C398" s="34" t="str">
        <f>'ЕФЕКТИВНІСТЬ 1 кв 2018 року'!C279</f>
        <v>Добровеличківський районний суд Кіровоградської області</v>
      </c>
      <c r="E398" s="83">
        <f>'ЕФЕКТИВНІСТЬ 1 кв 2018 року'!K279</f>
        <v>2171.8000000000002</v>
      </c>
      <c r="F398" s="5">
        <f>'ЕФЕКТИВНІСТЬ 1 кв 2018 року'!E279</f>
        <v>184.84</v>
      </c>
      <c r="G398" s="83">
        <f>'ЕФЕКТИВНІСТЬ 1 кв 2018 року'!N279</f>
        <v>1.9</v>
      </c>
      <c r="H398" s="65">
        <f>'ЕФЕКТИВНІСТЬ 1 кв 2018 року'!R279</f>
        <v>9.999999999999995E-3</v>
      </c>
      <c r="I398" s="65">
        <f>'ЕФЕКТИВНІСТЬ 1 кв 2018 року'!Q279</f>
        <v>-0.52</v>
      </c>
      <c r="K398" s="23">
        <f>'ЕФЕКТИВНІСТЬ 1 кв 2018 року'!U279</f>
        <v>0</v>
      </c>
      <c r="L398" s="122">
        <f>'ЕФЕКТИВНІСТЬ 1 кв 2018 року'!V279</f>
        <v>0</v>
      </c>
      <c r="M398" s="23">
        <f>'ЕФЕКТИВНІСТЬ 1 кв 2018 року'!W279</f>
        <v>0</v>
      </c>
      <c r="N398" s="17" t="str">
        <f>'ЕФЕКТИВНІСТЬ 1 кв 2018 року'!X279</f>
        <v>ВА</v>
      </c>
    </row>
    <row r="399" spans="2:14" outlineLevel="2" x14ac:dyDescent="0.25">
      <c r="B399" s="2">
        <f>'ЕФЕКТИВНІСТЬ 1 кв 2018 року'!B280</f>
        <v>242</v>
      </c>
      <c r="C399" s="34" t="str">
        <f>'ЕФЕКТИВНІСТЬ 1 кв 2018 року'!C280</f>
        <v>Долинський районний суд Кіровоградської області</v>
      </c>
      <c r="E399" s="83">
        <f>'ЕФЕКТИВНІСТЬ 1 кв 2018 року'!K280</f>
        <v>2403.5</v>
      </c>
      <c r="F399" s="5">
        <f>'ЕФЕКТИВНІСТЬ 1 кв 2018 року'!E280</f>
        <v>214.8</v>
      </c>
      <c r="G399" s="83">
        <f>'ЕФЕКТИВНІСТЬ 1 кв 2018 року'!N280</f>
        <v>2.1</v>
      </c>
      <c r="H399" s="65">
        <f>'ЕФЕКТИВНІСТЬ 1 кв 2018 року'!R280</f>
        <v>0.1</v>
      </c>
      <c r="I399" s="65">
        <f>'ЕФЕКТИВНІСТЬ 1 кв 2018 року'!Q280</f>
        <v>-0.94</v>
      </c>
      <c r="K399" s="23">
        <f>'ЕФЕКТИВНІСТЬ 1 кв 2018 року'!U280</f>
        <v>0</v>
      </c>
      <c r="L399" s="122">
        <f>'ЕФЕКТИВНІСТЬ 1 кв 2018 року'!V280</f>
        <v>0</v>
      </c>
      <c r="M399" s="23">
        <f>'ЕФЕКТИВНІСТЬ 1 кв 2018 року'!W280</f>
        <v>0</v>
      </c>
      <c r="N399" s="17" t="str">
        <f>'ЕФЕКТИВНІСТЬ 1 кв 2018 року'!X280</f>
        <v>ВА</v>
      </c>
    </row>
    <row r="400" spans="2:14" ht="24" outlineLevel="2" x14ac:dyDescent="0.25">
      <c r="B400" s="2">
        <f>'ЕФЕКТИВНІСТЬ 1 кв 2018 року'!B281</f>
        <v>243</v>
      </c>
      <c r="C400" s="34" t="str">
        <f>'ЕФЕКТИВНІСТЬ 1 кв 2018 року'!C281</f>
        <v>Знам'янський міськрайонний суд Кіровоградської області</v>
      </c>
      <c r="E400" s="83">
        <f>'ЕФЕКТИВНІСТЬ 1 кв 2018 року'!K281</f>
        <v>5354.1</v>
      </c>
      <c r="F400" s="5">
        <f>'ЕФЕКТИВНІСТЬ 1 кв 2018 року'!E281</f>
        <v>398.35</v>
      </c>
      <c r="G400" s="83">
        <f>'ЕФЕКТИВНІСТЬ 1 кв 2018 року'!N281</f>
        <v>7.9</v>
      </c>
      <c r="H400" s="65">
        <f>'ЕФЕКТИВНІСТЬ 1 кв 2018 року'!R281</f>
        <v>-0.66</v>
      </c>
      <c r="I400" s="65">
        <f>'ЕФЕКТИВНІСТЬ 1 кв 2018 року'!Q281</f>
        <v>-1.7</v>
      </c>
      <c r="K400" s="23">
        <f>'ЕФЕКТИВНІСТЬ 1 кв 2018 року'!U281</f>
        <v>0</v>
      </c>
      <c r="L400" s="122">
        <f>'ЕФЕКТИВНІСТЬ 1 кв 2018 року'!V281</f>
        <v>0</v>
      </c>
      <c r="M400" s="23" t="str">
        <f>'ЕФЕКТИВНІСТЬ 1 кв 2018 року'!W281</f>
        <v>ВВ</v>
      </c>
      <c r="N400" s="17">
        <f>'ЕФЕКТИВНІСТЬ 1 кв 2018 року'!X281</f>
        <v>0</v>
      </c>
    </row>
    <row r="401" spans="2:14" ht="24" outlineLevel="2" x14ac:dyDescent="0.25">
      <c r="B401" s="2">
        <f>'ЕФЕКТИВНІСТЬ 1 кв 2018 року'!B282</f>
        <v>244</v>
      </c>
      <c r="C401" s="34" t="str">
        <f>'ЕФЕКТИВНІСТЬ 1 кв 2018 року'!C282</f>
        <v>Кіровоградський районний суд Кіровоградської області</v>
      </c>
      <c r="E401" s="83">
        <f>'ЕФЕКТИВНІСТЬ 1 кв 2018 року'!K282</f>
        <v>3667.8</v>
      </c>
      <c r="F401" s="5">
        <f>'ЕФЕКТИВНІСТЬ 1 кв 2018 року'!E282</f>
        <v>232.44</v>
      </c>
      <c r="G401" s="83">
        <f>'ЕФЕКТИВНІСТЬ 1 кв 2018 року'!N282</f>
        <v>4.9000000000000004</v>
      </c>
      <c r="H401" s="65">
        <f>'ЕФЕКТИВНІСТЬ 1 кв 2018 року'!R282</f>
        <v>-0.90999999999999992</v>
      </c>
      <c r="I401" s="65">
        <f>'ЕФЕКТИВНІСТЬ 1 кв 2018 року'!Q282</f>
        <v>-2.1799999999999997</v>
      </c>
      <c r="K401" s="23">
        <f>'ЕФЕКТИВНІСТЬ 1 кв 2018 року'!U282</f>
        <v>0</v>
      </c>
      <c r="L401" s="122">
        <f>'ЕФЕКТИВНІСТЬ 1 кв 2018 року'!V282</f>
        <v>0</v>
      </c>
      <c r="M401" s="23" t="str">
        <f>'ЕФЕКТИВНІСТЬ 1 кв 2018 року'!W282</f>
        <v>ВВ</v>
      </c>
      <c r="N401" s="17">
        <f>'ЕФЕКТИВНІСТЬ 1 кв 2018 року'!X282</f>
        <v>0</v>
      </c>
    </row>
    <row r="402" spans="2:14" outlineLevel="2" x14ac:dyDescent="0.25">
      <c r="B402" s="2">
        <f>'ЕФЕКТИВНІСТЬ 1 кв 2018 року'!B283</f>
        <v>245</v>
      </c>
      <c r="C402" s="34" t="str">
        <f>'ЕФЕКТИВНІСТЬ 1 кв 2018 року'!C283</f>
        <v>Кіровський районний суд м.Кіровограда</v>
      </c>
      <c r="E402" s="83">
        <f>'ЕФЕКТИВНІСТЬ 1 кв 2018 року'!K283</f>
        <v>10158.700000000001</v>
      </c>
      <c r="F402" s="5">
        <f>'ЕФЕКТИВНІСТЬ 1 кв 2018 року'!E283</f>
        <v>1081.67</v>
      </c>
      <c r="G402" s="83">
        <f>'ЕФЕКТИВНІСТЬ 1 кв 2018 року'!N283</f>
        <v>13.6</v>
      </c>
      <c r="H402" s="65">
        <f>'ЕФЕКТИВНІСТЬ 1 кв 2018 року'!R283</f>
        <v>1.999999999999999E-2</v>
      </c>
      <c r="I402" s="65">
        <f>'ЕФЕКТИВНІСТЬ 1 кв 2018 року'!Q283</f>
        <v>-1.42</v>
      </c>
      <c r="K402" s="23">
        <f>'ЕФЕКТИВНІСТЬ 1 кв 2018 року'!U283</f>
        <v>0</v>
      </c>
      <c r="L402" s="122">
        <f>'ЕФЕКТИВНІСТЬ 1 кв 2018 року'!V283</f>
        <v>0</v>
      </c>
      <c r="M402" s="23">
        <f>'ЕФЕКТИВНІСТЬ 1 кв 2018 року'!W283</f>
        <v>0</v>
      </c>
      <c r="N402" s="17" t="str">
        <f>'ЕФЕКТИВНІСТЬ 1 кв 2018 року'!X283</f>
        <v>ВА</v>
      </c>
    </row>
    <row r="403" spans="2:14" ht="24" outlineLevel="2" x14ac:dyDescent="0.25">
      <c r="B403" s="2">
        <f>'ЕФЕКТИВНІСТЬ 1 кв 2018 року'!B284</f>
        <v>246</v>
      </c>
      <c r="C403" s="34" t="str">
        <f>'ЕФЕКТИВНІСТЬ 1 кв 2018 року'!C284</f>
        <v>Компаніївський районний суд Кіровоградської області</v>
      </c>
      <c r="E403" s="83">
        <f>'ЕФЕКТИВНІСТЬ 1 кв 2018 року'!K284</f>
        <v>1983.2</v>
      </c>
      <c r="F403" s="5">
        <f>'ЕФЕКТИВНІСТЬ 1 кв 2018 року'!E284</f>
        <v>108.62</v>
      </c>
      <c r="G403" s="83">
        <f>'ЕФЕКТИВНІСТЬ 1 кв 2018 року'!N284</f>
        <v>3</v>
      </c>
      <c r="H403" s="65">
        <f>'ЕФЕКТИВНІСТЬ 1 кв 2018 року'!R284</f>
        <v>-1.26</v>
      </c>
      <c r="I403" s="65">
        <f>'ЕФЕКТИВНІСТЬ 1 кв 2018 року'!Q284</f>
        <v>-1.3</v>
      </c>
      <c r="K403" s="23">
        <f>'ЕФЕКТИВНІСТЬ 1 кв 2018 року'!U284</f>
        <v>0</v>
      </c>
      <c r="L403" s="122">
        <f>'ЕФЕКТИВНІСТЬ 1 кв 2018 року'!V284</f>
        <v>0</v>
      </c>
      <c r="M403" s="23" t="str">
        <f>'ЕФЕКТИВНІСТЬ 1 кв 2018 року'!W284</f>
        <v>ВВ</v>
      </c>
      <c r="N403" s="17">
        <f>'ЕФЕКТИВНІСТЬ 1 кв 2018 року'!X284</f>
        <v>0</v>
      </c>
    </row>
    <row r="404" spans="2:14" outlineLevel="2" x14ac:dyDescent="0.25">
      <c r="B404" s="2">
        <f>'ЕФЕКТИВНІСТЬ 1 кв 2018 року'!B285</f>
        <v>247</v>
      </c>
      <c r="C404" s="34" t="str">
        <f>'ЕФЕКТИВНІСТЬ 1 кв 2018 року'!C285</f>
        <v>Ленінський районний суд м.Кіровограда</v>
      </c>
      <c r="E404" s="83">
        <f>'ЕФЕКТИВНІСТЬ 1 кв 2018 року'!K285</f>
        <v>7238.7</v>
      </c>
      <c r="F404" s="5">
        <f>'ЕФЕКТИВНІСТЬ 1 кв 2018 року'!E285</f>
        <v>812.17</v>
      </c>
      <c r="G404" s="83">
        <f>'ЕФЕКТИВНІСТЬ 1 кв 2018 року'!N285</f>
        <v>10.8</v>
      </c>
      <c r="H404" s="65">
        <f>'ЕФЕКТИВНІСТЬ 1 кв 2018 року'!R285</f>
        <v>2.0000000000000018E-2</v>
      </c>
      <c r="I404" s="65">
        <f>'ЕФЕКТИВНІСТЬ 1 кв 2018 року'!Q285</f>
        <v>-1.1299999999999999</v>
      </c>
      <c r="K404" s="23">
        <f>'ЕФЕКТИВНІСТЬ 1 кв 2018 року'!U285</f>
        <v>0</v>
      </c>
      <c r="L404" s="122">
        <f>'ЕФЕКТИВНІСТЬ 1 кв 2018 року'!V285</f>
        <v>0</v>
      </c>
      <c r="M404" s="23">
        <f>'ЕФЕКТИВНІСТЬ 1 кв 2018 року'!W285</f>
        <v>0</v>
      </c>
      <c r="N404" s="17" t="str">
        <f>'ЕФЕКТИВНІСТЬ 1 кв 2018 року'!X285</f>
        <v>ВА</v>
      </c>
    </row>
    <row r="405" spans="2:14" ht="24" outlineLevel="2" x14ac:dyDescent="0.25">
      <c r="B405" s="2">
        <f>'ЕФЕКТИВНІСТЬ 1 кв 2018 року'!B286</f>
        <v>248</v>
      </c>
      <c r="C405" s="34" t="str">
        <f>'ЕФЕКТИВНІСТЬ 1 кв 2018 року'!C286</f>
        <v>Маловисківський районний суд Кіровоградської області</v>
      </c>
      <c r="E405" s="83">
        <f>'ЕФЕКТИВНІСТЬ 1 кв 2018 року'!K286</f>
        <v>3030</v>
      </c>
      <c r="F405" s="5">
        <f>'ЕФЕКТИВНІСТЬ 1 кв 2018 року'!E286</f>
        <v>230.8</v>
      </c>
      <c r="G405" s="83">
        <f>'ЕФЕКТИВНІСТЬ 1 кв 2018 року'!N286</f>
        <v>3.1</v>
      </c>
      <c r="H405" s="65">
        <f>'ЕФЕКТИВНІСТЬ 1 кв 2018 року'!R286</f>
        <v>-0.37</v>
      </c>
      <c r="I405" s="65">
        <f>'ЕФЕКТИВНІСТЬ 1 кв 2018 року'!Q286</f>
        <v>-1.4700000000000002</v>
      </c>
      <c r="K405" s="23">
        <f>'ЕФЕКТИВНІСТЬ 1 кв 2018 року'!U286</f>
        <v>0</v>
      </c>
      <c r="L405" s="122">
        <f>'ЕФЕКТИВНІСТЬ 1 кв 2018 року'!V286</f>
        <v>0</v>
      </c>
      <c r="M405" s="23" t="str">
        <f>'ЕФЕКТИВНІСТЬ 1 кв 2018 року'!W286</f>
        <v>ВВ</v>
      </c>
      <c r="N405" s="17">
        <f>'ЕФЕКТИВНІСТЬ 1 кв 2018 року'!X286</f>
        <v>0</v>
      </c>
    </row>
    <row r="406" spans="2:14" ht="24" outlineLevel="2" x14ac:dyDescent="0.25">
      <c r="B406" s="2">
        <f>'ЕФЕКТИВНІСТЬ 1 кв 2018 року'!B287</f>
        <v>249</v>
      </c>
      <c r="C406" s="34" t="str">
        <f>'ЕФЕКТИВНІСТЬ 1 кв 2018 року'!C287</f>
        <v>Новгородківський районний суд Кіровоградської області</v>
      </c>
      <c r="E406" s="83">
        <f>'ЕФЕКТИВНІСТЬ 1 кв 2018 року'!K287</f>
        <v>1733.2</v>
      </c>
      <c r="F406" s="5">
        <f>'ЕФЕКТИВНІСТЬ 1 кв 2018 року'!E287</f>
        <v>92.38</v>
      </c>
      <c r="G406" s="83">
        <f>'ЕФЕКТИВНІСТЬ 1 кв 2018 року'!N287</f>
        <v>2</v>
      </c>
      <c r="H406" s="65">
        <f>'ЕФЕКТИВНІСТЬ 1 кв 2018 року'!R287</f>
        <v>-1.19</v>
      </c>
      <c r="I406" s="65">
        <f>'ЕФЕКТИВНІСТЬ 1 кв 2018 року'!Q287</f>
        <v>-1.49</v>
      </c>
      <c r="K406" s="23">
        <f>'ЕФЕКТИВНІСТЬ 1 кв 2018 року'!U287</f>
        <v>0</v>
      </c>
      <c r="L406" s="122">
        <f>'ЕФЕКТИВНІСТЬ 1 кв 2018 року'!V287</f>
        <v>0</v>
      </c>
      <c r="M406" s="23" t="str">
        <f>'ЕФЕКТИВНІСТЬ 1 кв 2018 року'!W287</f>
        <v>ВВ</v>
      </c>
      <c r="N406" s="17">
        <f>'ЕФЕКТИВНІСТЬ 1 кв 2018 року'!X287</f>
        <v>0</v>
      </c>
    </row>
    <row r="407" spans="2:14" ht="24" outlineLevel="2" x14ac:dyDescent="0.25">
      <c r="B407" s="2">
        <f>'ЕФЕКТИВНІСТЬ 1 кв 2018 року'!B288</f>
        <v>250</v>
      </c>
      <c r="C407" s="34" t="str">
        <f>'ЕФЕКТИВНІСТЬ 1 кв 2018 року'!C288</f>
        <v>Новоархангельський районний суд Кіровоградської області</v>
      </c>
      <c r="E407" s="83">
        <f>'ЕФЕКТИВНІСТЬ 1 кв 2018 року'!K288</f>
        <v>2055</v>
      </c>
      <c r="F407" s="5">
        <f>'ЕФЕКТИВНІСТЬ 1 кв 2018 року'!E288</f>
        <v>134.46</v>
      </c>
      <c r="G407" s="83">
        <f>'ЕФЕКТИВНІСТЬ 1 кв 2018 року'!N288</f>
        <v>2.9</v>
      </c>
      <c r="H407" s="65">
        <f>'ЕФЕКТИВНІСТЬ 1 кв 2018 року'!R288</f>
        <v>-0.88</v>
      </c>
      <c r="I407" s="65">
        <f>'ЕФЕКТИВНІСТЬ 1 кв 2018 року'!Q288</f>
        <v>-0.75</v>
      </c>
      <c r="K407" s="23">
        <f>'ЕФЕКТИВНІСТЬ 1 кв 2018 року'!U288</f>
        <v>0</v>
      </c>
      <c r="L407" s="122">
        <f>'ЕФЕКТИВНІСТЬ 1 кв 2018 року'!V288</f>
        <v>0</v>
      </c>
      <c r="M407" s="23" t="str">
        <f>'ЕФЕКТИВНІСТЬ 1 кв 2018 року'!W288</f>
        <v>ВВ</v>
      </c>
      <c r="N407" s="17">
        <f>'ЕФЕКТИВНІСТЬ 1 кв 2018 року'!X288</f>
        <v>0</v>
      </c>
    </row>
    <row r="408" spans="2:14" ht="24" outlineLevel="2" x14ac:dyDescent="0.25">
      <c r="B408" s="2">
        <f>'ЕФЕКТИВНІСТЬ 1 кв 2018 року'!B289</f>
        <v>251</v>
      </c>
      <c r="C408" s="34" t="str">
        <f>'ЕФЕКТИВНІСТЬ 1 кв 2018 року'!C289</f>
        <v>Новомиргородський районний суд Кіровоградської області</v>
      </c>
      <c r="E408" s="83">
        <f>'ЕФЕКТИВНІСТЬ 1 кв 2018 року'!K289</f>
        <v>2576.9</v>
      </c>
      <c r="F408" s="5">
        <f>'ЕФЕКТИВНІСТЬ 1 кв 2018 року'!E289</f>
        <v>169.5</v>
      </c>
      <c r="G408" s="83">
        <f>'ЕФЕКТИВНІСТЬ 1 кв 2018 року'!N289</f>
        <v>3</v>
      </c>
      <c r="H408" s="65">
        <f>'ЕФЕКТИВНІСТЬ 1 кв 2018 року'!R289</f>
        <v>-0.75</v>
      </c>
      <c r="I408" s="65">
        <f>'ЕФЕКТИВНІСТЬ 1 кв 2018 року'!Q289</f>
        <v>-0.42</v>
      </c>
      <c r="K408" s="23">
        <f>'ЕФЕКТИВНІСТЬ 1 кв 2018 року'!U289</f>
        <v>0</v>
      </c>
      <c r="L408" s="122">
        <f>'ЕФЕКТИВНІСТЬ 1 кв 2018 року'!V289</f>
        <v>0</v>
      </c>
      <c r="M408" s="23" t="str">
        <f>'ЕФЕКТИВНІСТЬ 1 кв 2018 року'!W289</f>
        <v>ВВ</v>
      </c>
      <c r="N408" s="17">
        <f>'ЕФЕКТИВНІСТЬ 1 кв 2018 року'!X289</f>
        <v>0</v>
      </c>
    </row>
    <row r="409" spans="2:14" ht="24" outlineLevel="2" x14ac:dyDescent="0.25">
      <c r="B409" s="2">
        <f>'ЕФЕКТИВНІСТЬ 1 кв 2018 року'!B290</f>
        <v>252</v>
      </c>
      <c r="C409" s="34" t="str">
        <f>'ЕФЕКТИВНІСТЬ 1 кв 2018 року'!C290</f>
        <v>Новоукраїнський районний суд Кіровоградської області</v>
      </c>
      <c r="E409" s="83">
        <f>'ЕФЕКТИВНІСТЬ 1 кв 2018 року'!K290</f>
        <v>4000.3</v>
      </c>
      <c r="F409" s="5">
        <f>'ЕФЕКТИВНІСТЬ 1 кв 2018 року'!E290</f>
        <v>369.15</v>
      </c>
      <c r="G409" s="83">
        <f>'ЕФЕКТИВНІСТЬ 1 кв 2018 року'!N290</f>
        <v>4</v>
      </c>
      <c r="H409" s="65">
        <f>'ЕФЕКТИВНІСТЬ 1 кв 2018 року'!R290</f>
        <v>0.04</v>
      </c>
      <c r="I409" s="65">
        <f>'ЕФЕКТИВНІСТЬ 1 кв 2018 року'!Q290</f>
        <v>-0.12999999999999998</v>
      </c>
      <c r="K409" s="23">
        <f>'ЕФЕКТИВНІСТЬ 1 кв 2018 року'!U290</f>
        <v>0</v>
      </c>
      <c r="L409" s="122">
        <f>'ЕФЕКТИВНІСТЬ 1 кв 2018 року'!V290</f>
        <v>0</v>
      </c>
      <c r="M409" s="23">
        <f>'ЕФЕКТИВНІСТЬ 1 кв 2018 року'!W290</f>
        <v>0</v>
      </c>
      <c r="N409" s="17" t="str">
        <f>'ЕФЕКТИВНІСТЬ 1 кв 2018 року'!X290</f>
        <v>ВА</v>
      </c>
    </row>
    <row r="410" spans="2:14" ht="24" outlineLevel="2" x14ac:dyDescent="0.25">
      <c r="B410" s="2">
        <f>'ЕФЕКТИВНІСТЬ 1 кв 2018 року'!B291</f>
        <v>253</v>
      </c>
      <c r="C410" s="34" t="str">
        <f>'ЕФЕКТИВНІСТЬ 1 кв 2018 року'!C291</f>
        <v>Олександрівський районний суд Кіровоградської області</v>
      </c>
      <c r="E410" s="83">
        <f>'ЕФЕКТИВНІСТЬ 1 кв 2018 року'!K291</f>
        <v>2721.2</v>
      </c>
      <c r="F410" s="5">
        <f>'ЕФЕКТИВНІСТЬ 1 кв 2018 року'!E291</f>
        <v>196.25</v>
      </c>
      <c r="G410" s="83">
        <f>'ЕФЕКТИВНІСТЬ 1 кв 2018 року'!N291</f>
        <v>3</v>
      </c>
      <c r="H410" s="65">
        <f>'ЕФЕКТИВНІСТЬ 1 кв 2018 року'!R291</f>
        <v>-0.54</v>
      </c>
      <c r="I410" s="65">
        <f>'ЕФЕКТИВНІСТЬ 1 кв 2018 року'!Q291</f>
        <v>-0.55000000000000004</v>
      </c>
      <c r="K410" s="23">
        <f>'ЕФЕКТИВНІСТЬ 1 кв 2018 року'!U291</f>
        <v>0</v>
      </c>
      <c r="L410" s="122">
        <f>'ЕФЕКТИВНІСТЬ 1 кв 2018 року'!V291</f>
        <v>0</v>
      </c>
      <c r="M410" s="23" t="str">
        <f>'ЕФЕКТИВНІСТЬ 1 кв 2018 року'!W291</f>
        <v>ВВ</v>
      </c>
      <c r="N410" s="17">
        <f>'ЕФЕКТИВНІСТЬ 1 кв 2018 року'!X291</f>
        <v>0</v>
      </c>
    </row>
    <row r="411" spans="2:14" ht="24" outlineLevel="2" x14ac:dyDescent="0.25">
      <c r="B411" s="2">
        <f>'ЕФЕКТИВНІСТЬ 1 кв 2018 року'!B292</f>
        <v>254</v>
      </c>
      <c r="C411" s="34" t="str">
        <f>'ЕФЕКТИВНІСТЬ 1 кв 2018 року'!C292</f>
        <v>Олександрійський міськрайонний суд Кіровоградської області</v>
      </c>
      <c r="E411" s="83">
        <f>'ЕФЕКТИВНІСТЬ 1 кв 2018 року'!K292</f>
        <v>6963.1</v>
      </c>
      <c r="F411" s="5">
        <f>'ЕФЕКТИВНІСТЬ 1 кв 2018 року'!E292</f>
        <v>840.2</v>
      </c>
      <c r="G411" s="83">
        <f>'ЕФЕКТИВНІСТЬ 1 кв 2018 року'!N292</f>
        <v>11.5</v>
      </c>
      <c r="H411" s="65">
        <f>'ЕФЕКТИВНІСТЬ 1 кв 2018 року'!R292</f>
        <v>4.9999999999999989E-2</v>
      </c>
      <c r="I411" s="65">
        <f>'ЕФЕКТИВНІСТЬ 1 кв 2018 року'!Q292</f>
        <v>-0.23000000000000009</v>
      </c>
      <c r="K411" s="23">
        <f>'ЕФЕКТИВНІСТЬ 1 кв 2018 року'!U292</f>
        <v>0</v>
      </c>
      <c r="L411" s="122">
        <f>'ЕФЕКТИВНІСТЬ 1 кв 2018 року'!V292</f>
        <v>0</v>
      </c>
      <c r="M411" s="23">
        <f>'ЕФЕКТИВНІСТЬ 1 кв 2018 року'!W292</f>
        <v>0</v>
      </c>
      <c r="N411" s="17" t="str">
        <f>'ЕФЕКТИВНІСТЬ 1 кв 2018 року'!X292</f>
        <v>ВА</v>
      </c>
    </row>
    <row r="412" spans="2:14" ht="24" outlineLevel="2" x14ac:dyDescent="0.25">
      <c r="B412" s="2">
        <f>'ЕФЕКТИВНІСТЬ 1 кв 2018 року'!B293</f>
        <v>255</v>
      </c>
      <c r="C412" s="34" t="str">
        <f>'ЕФЕКТИВНІСТЬ 1 кв 2018 року'!C293</f>
        <v>Онуфріївський районний суд Кіровоградської області</v>
      </c>
      <c r="E412" s="83">
        <f>'ЕФЕКТИВНІСТЬ 1 кв 2018 року'!K293</f>
        <v>1718.9</v>
      </c>
      <c r="F412" s="5">
        <f>'ЕФЕКТИВНІСТЬ 1 кв 2018 року'!E293</f>
        <v>104.11</v>
      </c>
      <c r="G412" s="83">
        <f>'ЕФЕКТИВНІСТЬ 1 кв 2018 року'!N293</f>
        <v>1.7</v>
      </c>
      <c r="H412" s="65">
        <f>'ЕФЕКТИВНІСТЬ 1 кв 2018 року'!R293</f>
        <v>-0.82000000000000006</v>
      </c>
      <c r="I412" s="65">
        <f>'ЕФЕКТИВНІСТЬ 1 кв 2018 року'!Q293</f>
        <v>-0.7</v>
      </c>
      <c r="K412" s="23">
        <f>'ЕФЕКТИВНІСТЬ 1 кв 2018 року'!U293</f>
        <v>0</v>
      </c>
      <c r="L412" s="122">
        <f>'ЕФЕКТИВНІСТЬ 1 кв 2018 року'!V293</f>
        <v>0</v>
      </c>
      <c r="M412" s="23" t="str">
        <f>'ЕФЕКТИВНІСТЬ 1 кв 2018 року'!W293</f>
        <v>ВВ</v>
      </c>
      <c r="N412" s="17">
        <f>'ЕФЕКТИВНІСТЬ 1 кв 2018 року'!X293</f>
        <v>0</v>
      </c>
    </row>
    <row r="413" spans="2:14" outlineLevel="2" x14ac:dyDescent="0.25">
      <c r="B413" s="2">
        <f>'ЕФЕКТИВНІСТЬ 1 кв 2018 року'!B294</f>
        <v>256</v>
      </c>
      <c r="C413" s="34" t="str">
        <f>'ЕФЕКТИВНІСТЬ 1 кв 2018 року'!C294</f>
        <v>Петрівський районний суд Кіровоградської області</v>
      </c>
      <c r="E413" s="83">
        <f>'ЕФЕКТИВНІСТЬ 1 кв 2018 року'!K294</f>
        <v>2883.4</v>
      </c>
      <c r="F413" s="5">
        <f>'ЕФЕКТИВНІСТЬ 1 кв 2018 року'!E294</f>
        <v>167.2</v>
      </c>
      <c r="G413" s="83">
        <f>'ЕФЕКТИВНІСТЬ 1 кв 2018 року'!N294</f>
        <v>3</v>
      </c>
      <c r="H413" s="65">
        <f>'ЕФЕКТИВНІСТЬ 1 кв 2018 року'!R294</f>
        <v>-0.94000000000000006</v>
      </c>
      <c r="I413" s="65">
        <f>'ЕФЕКТИВНІСТЬ 1 кв 2018 року'!Q294</f>
        <v>-0.36</v>
      </c>
      <c r="K413" s="23">
        <f>'ЕФЕКТИВНІСТЬ 1 кв 2018 року'!U294</f>
        <v>0</v>
      </c>
      <c r="L413" s="122">
        <f>'ЕФЕКТИВНІСТЬ 1 кв 2018 року'!V294</f>
        <v>0</v>
      </c>
      <c r="M413" s="23" t="str">
        <f>'ЕФЕКТИВНІСТЬ 1 кв 2018 року'!W294</f>
        <v>ВВ</v>
      </c>
      <c r="N413" s="17">
        <f>'ЕФЕКТИВНІСТЬ 1 кв 2018 року'!X294</f>
        <v>0</v>
      </c>
    </row>
    <row r="414" spans="2:14" ht="24" outlineLevel="2" x14ac:dyDescent="0.25">
      <c r="B414" s="2">
        <f>'ЕФЕКТИВНІСТЬ 1 кв 2018 року'!B295</f>
        <v>257</v>
      </c>
      <c r="C414" s="34" t="str">
        <f>'ЕФЕКТИВНІСТЬ 1 кв 2018 року'!C295</f>
        <v>Світловодський міськрайонний суд Кіровоградської області</v>
      </c>
      <c r="E414" s="83">
        <f>'ЕФЕКТИВНІСТЬ 1 кв 2018 року'!K295</f>
        <v>6047.6</v>
      </c>
      <c r="F414" s="5">
        <f>'ЕФЕКТИВНІСТЬ 1 кв 2018 року'!E295</f>
        <v>462.7</v>
      </c>
      <c r="G414" s="83">
        <f>'ЕФЕКТИВНІСТЬ 1 кв 2018 року'!N295</f>
        <v>8.6</v>
      </c>
      <c r="H414" s="65">
        <f>'ЕФЕКТИВНІСТЬ 1 кв 2018 року'!R295</f>
        <v>-0.59</v>
      </c>
      <c r="I414" s="65">
        <f>'ЕФЕКТИВНІСТЬ 1 кв 2018 року'!Q295</f>
        <v>-0.4</v>
      </c>
      <c r="K414" s="23">
        <f>'ЕФЕКТИВНІСТЬ 1 кв 2018 року'!U295</f>
        <v>0</v>
      </c>
      <c r="L414" s="122">
        <f>'ЕФЕКТИВНІСТЬ 1 кв 2018 року'!V295</f>
        <v>0</v>
      </c>
      <c r="M414" s="23" t="str">
        <f>'ЕФЕКТИВНІСТЬ 1 кв 2018 року'!W295</f>
        <v>ВВ</v>
      </c>
      <c r="N414" s="17">
        <f>'ЕФЕКТИВНІСТЬ 1 кв 2018 року'!X295</f>
        <v>0</v>
      </c>
    </row>
    <row r="415" spans="2:14" ht="24" outlineLevel="2" x14ac:dyDescent="0.25">
      <c r="B415" s="2">
        <f>'ЕФЕКТИВНІСТЬ 1 кв 2018 року'!B296</f>
        <v>258</v>
      </c>
      <c r="C415" s="34" t="str">
        <f>'ЕФЕКТИВНІСТЬ 1 кв 2018 року'!C296</f>
        <v>Ульяновський районний суд Кіровоградської області</v>
      </c>
      <c r="E415" s="83">
        <f>'ЕФЕКТИВНІСТЬ 1 кв 2018 року'!K296</f>
        <v>2394.6</v>
      </c>
      <c r="F415" s="5">
        <f>'ЕФЕКТИВНІСТЬ 1 кв 2018 року'!E296</f>
        <v>181.87</v>
      </c>
      <c r="G415" s="83">
        <f>'ЕФЕКТИВНІСТЬ 1 кв 2018 року'!N296</f>
        <v>3</v>
      </c>
      <c r="H415" s="65">
        <f>'ЕФЕКТИВНІСТЬ 1 кв 2018 року'!R296</f>
        <v>-0.52</v>
      </c>
      <c r="I415" s="65">
        <f>'ЕФЕКТИВНІСТЬ 1 кв 2018 року'!Q296</f>
        <v>-0.51</v>
      </c>
      <c r="K415" s="23">
        <f>'ЕФЕКТИВНІСТЬ 1 кв 2018 року'!U296</f>
        <v>0</v>
      </c>
      <c r="L415" s="122">
        <f>'ЕФЕКТИВНІСТЬ 1 кв 2018 року'!V296</f>
        <v>0</v>
      </c>
      <c r="M415" s="23" t="str">
        <f>'ЕФЕКТИВНІСТЬ 1 кв 2018 року'!W296</f>
        <v>ВВ</v>
      </c>
      <c r="N415" s="17">
        <f>'ЕФЕКТИВНІСТЬ 1 кв 2018 року'!X296</f>
        <v>0</v>
      </c>
    </row>
    <row r="416" spans="2:14" ht="24" outlineLevel="2" x14ac:dyDescent="0.25">
      <c r="B416" s="2">
        <f>'ЕФЕКТИВНІСТЬ 1 кв 2018 року'!B297</f>
        <v>259</v>
      </c>
      <c r="C416" s="34" t="str">
        <f>'ЕФЕКТИВНІСТЬ 1 кв 2018 року'!C297</f>
        <v>Устинівський районний суд Кіровоградської області</v>
      </c>
      <c r="E416" s="83">
        <f>'ЕФЕКТИВНІСТЬ 1 кв 2018 року'!K297</f>
        <v>1928.6</v>
      </c>
      <c r="F416" s="5">
        <f>'ЕФЕКТИВНІСТЬ 1 кв 2018 року'!E297</f>
        <v>94.75</v>
      </c>
      <c r="G416" s="83">
        <f>'ЕФЕКТИВНІСТЬ 1 кв 2018 року'!N297</f>
        <v>2</v>
      </c>
      <c r="H416" s="65">
        <f>'ЕФЕКТИВНІСТЬ 1 кв 2018 року'!R297</f>
        <v>-1.33</v>
      </c>
      <c r="I416" s="65">
        <f>'ЕФЕКТИВНІСТЬ 1 кв 2018 року'!Q297</f>
        <v>-0.33999999999999997</v>
      </c>
      <c r="K416" s="23">
        <f>'ЕФЕКТИВНІСТЬ 1 кв 2018 року'!U297</f>
        <v>0</v>
      </c>
      <c r="L416" s="122">
        <f>'ЕФЕКТИВНІСТЬ 1 кв 2018 року'!V297</f>
        <v>0</v>
      </c>
      <c r="M416" s="23" t="str">
        <f>'ЕФЕКТИВНІСТЬ 1 кв 2018 року'!W297</f>
        <v>ВВ</v>
      </c>
      <c r="N416" s="17">
        <f>'ЕФЕКТИВНІСТЬ 1 кв 2018 року'!X297</f>
        <v>0</v>
      </c>
    </row>
    <row r="417" spans="2:14" ht="18.75" x14ac:dyDescent="0.25">
      <c r="C417" s="134" t="s">
        <v>706</v>
      </c>
      <c r="E417" s="78"/>
      <c r="F417" s="78"/>
      <c r="G417" s="78"/>
      <c r="H417" s="78"/>
      <c r="I417" s="78"/>
      <c r="K417" s="78"/>
      <c r="L417" s="78"/>
      <c r="M417" s="78"/>
      <c r="N417" s="78"/>
    </row>
    <row r="418" spans="2:14" ht="21" customHeight="1" outlineLevel="1" x14ac:dyDescent="0.25">
      <c r="B418" s="2">
        <f>'ЕФЕКТИВНІСТЬ 1 кв 2018 року'!B298</f>
        <v>260</v>
      </c>
      <c r="C418" s="34" t="str">
        <f>'ЕФЕКТИВНІСТЬ 1 кв 2018 року'!C298</f>
        <v>Біловодський районний суд Луганської області</v>
      </c>
      <c r="E418" s="83">
        <f>'ЕФЕКТИВНІСТЬ 1 кв 2018 року'!K298</f>
        <v>3680</v>
      </c>
      <c r="F418" s="5">
        <f>'ЕФЕКТИВНІСТЬ 1 кв 2018 року'!E298</f>
        <v>479.11</v>
      </c>
      <c r="G418" s="83">
        <f>'ЕФЕКТИВНІСТЬ 1 кв 2018 року'!N298</f>
        <v>6</v>
      </c>
      <c r="H418" s="65">
        <f>'ЕФЕКТИВНІСТЬ 1 кв 2018 року'!R298</f>
        <v>0.18</v>
      </c>
      <c r="I418" s="65">
        <f>'ЕФЕКТИВНІСТЬ 1 кв 2018 року'!Q298</f>
        <v>-1.18</v>
      </c>
      <c r="K418" s="23">
        <f>'ЕФЕКТИВНІСТЬ 1 кв 2018 року'!U298</f>
        <v>0</v>
      </c>
      <c r="L418" s="122">
        <f>'ЕФЕКТИВНІСТЬ 1 кв 2018 року'!V298</f>
        <v>0</v>
      </c>
      <c r="M418" s="23">
        <f>'ЕФЕКТИВНІСТЬ 1 кв 2018 року'!W298</f>
        <v>0</v>
      </c>
      <c r="N418" s="17" t="str">
        <f>'ЕФЕКТИВНІСТЬ 1 кв 2018 року'!X298</f>
        <v>ВА</v>
      </c>
    </row>
    <row r="419" spans="2:14" ht="21" customHeight="1" outlineLevel="1" x14ac:dyDescent="0.25">
      <c r="B419" s="2">
        <f>'ЕФЕКТИВНІСТЬ 1 кв 2018 року'!B299</f>
        <v>261</v>
      </c>
      <c r="C419" s="34" t="str">
        <f>'ЕФЕКТИВНІСТЬ 1 кв 2018 року'!C299</f>
        <v>Білокуракинський районний суд Луганської області</v>
      </c>
      <c r="E419" s="83">
        <f>'ЕФЕКТИВНІСТЬ 1 кв 2018 року'!K299</f>
        <v>3172.7</v>
      </c>
      <c r="F419" s="5">
        <f>'ЕФЕКТИВНІСТЬ 1 кв 2018 року'!E299</f>
        <v>312.52</v>
      </c>
      <c r="G419" s="83">
        <f>'ЕФЕКТИВНІСТЬ 1 кв 2018 року'!N299</f>
        <v>1.9</v>
      </c>
      <c r="H419" s="65">
        <f>'ЕФЕКТИВНІСТЬ 1 кв 2018 року'!R299</f>
        <v>0.87</v>
      </c>
      <c r="I419" s="65">
        <f>'ЕФЕКТИВНІСТЬ 1 кв 2018 року'!Q299</f>
        <v>6.0000000000000053E-2</v>
      </c>
      <c r="K419" s="23">
        <f>'ЕФЕКТИВНІСТЬ 1 кв 2018 року'!U299</f>
        <v>0</v>
      </c>
      <c r="L419" s="122" t="str">
        <f>'ЕФЕКТИВНІСТЬ 1 кв 2018 року'!V299</f>
        <v>АА</v>
      </c>
      <c r="M419" s="23">
        <f>'ЕФЕКТИВНІСТЬ 1 кв 2018 року'!W299</f>
        <v>0</v>
      </c>
      <c r="N419" s="17">
        <f>'ЕФЕКТИВНІСТЬ 1 кв 2018 року'!X299</f>
        <v>0</v>
      </c>
    </row>
    <row r="420" spans="2:14" ht="21" customHeight="1" outlineLevel="1" x14ac:dyDescent="0.25">
      <c r="B420" s="2">
        <f>'ЕФЕКТИВНІСТЬ 1 кв 2018 року'!B300</f>
        <v>262</v>
      </c>
      <c r="C420" s="34" t="str">
        <f>'ЕФЕКТИВНІСТЬ 1 кв 2018 року'!C300</f>
        <v>Кремінський районний суд Луганської області</v>
      </c>
      <c r="E420" s="83">
        <f>'ЕФЕКТИВНІСТЬ 1 кв 2018 року'!K300</f>
        <v>3879.5</v>
      </c>
      <c r="F420" s="5">
        <f>'ЕФЕКТИВНІСТЬ 1 кв 2018 року'!E300</f>
        <v>329.45</v>
      </c>
      <c r="G420" s="83">
        <f>'ЕФЕКТИВНІСТЬ 1 кв 2018 року'!N300</f>
        <v>4.5999999999999996</v>
      </c>
      <c r="H420" s="65">
        <f>'ЕФЕКТИВНІСТЬ 1 кв 2018 року'!R300</f>
        <v>-0.27</v>
      </c>
      <c r="I420" s="65">
        <f>'ЕФЕКТИВНІСТЬ 1 кв 2018 року'!Q300</f>
        <v>-8.0000000000000043E-2</v>
      </c>
      <c r="K420" s="23">
        <f>'ЕФЕКТИВНІСТЬ 1 кв 2018 року'!U300</f>
        <v>0</v>
      </c>
      <c r="L420" s="122">
        <f>'ЕФЕКТИВНІСТЬ 1 кв 2018 року'!V300</f>
        <v>0</v>
      </c>
      <c r="M420" s="23" t="str">
        <f>'ЕФЕКТИВНІСТЬ 1 кв 2018 року'!W300</f>
        <v>ВВ</v>
      </c>
      <c r="N420" s="17">
        <f>'ЕФЕКТИВНІСТЬ 1 кв 2018 року'!X300</f>
        <v>0</v>
      </c>
    </row>
    <row r="421" spans="2:14" ht="21" customHeight="1" outlineLevel="1" x14ac:dyDescent="0.25">
      <c r="B421" s="2">
        <f>'ЕФЕКТИВНІСТЬ 1 кв 2018 року'!B301</f>
        <v>263</v>
      </c>
      <c r="C421" s="34" t="str">
        <f>'ЕФЕКТИВНІСТЬ 1 кв 2018 року'!C301</f>
        <v>Лисичанський міський суд Луганської області</v>
      </c>
      <c r="E421" s="83">
        <f>'ЕФЕКТИВНІСТЬ 1 кв 2018 року'!K301</f>
        <v>7176.8</v>
      </c>
      <c r="F421" s="5">
        <f>'ЕФЕКТИВНІСТЬ 1 кв 2018 року'!E301</f>
        <v>858.3</v>
      </c>
      <c r="G421" s="83">
        <f>'ЕФЕКТИВНІСТЬ 1 кв 2018 року'!N301</f>
        <v>8.9</v>
      </c>
      <c r="H421" s="65">
        <f>'ЕФЕКТИВНІСТЬ 1 кв 2018 року'!R301</f>
        <v>0.28999999999999998</v>
      </c>
      <c r="I421" s="65">
        <f>'ЕФЕКТИВНІСТЬ 1 кв 2018 року'!Q301</f>
        <v>-1.2800000000000002</v>
      </c>
      <c r="K421" s="23">
        <f>'ЕФЕКТИВНІСТЬ 1 кв 2018 року'!U301</f>
        <v>0</v>
      </c>
      <c r="L421" s="122">
        <f>'ЕФЕКТИВНІСТЬ 1 кв 2018 року'!V301</f>
        <v>0</v>
      </c>
      <c r="M421" s="23">
        <f>'ЕФЕКТИВНІСТЬ 1 кв 2018 року'!W301</f>
        <v>0</v>
      </c>
      <c r="N421" s="17" t="str">
        <f>'ЕФЕКТИВНІСТЬ 1 кв 2018 року'!X301</f>
        <v>ВА</v>
      </c>
    </row>
    <row r="422" spans="2:14" ht="21" customHeight="1" outlineLevel="1" x14ac:dyDescent="0.25">
      <c r="B422" s="2">
        <f>'ЕФЕКТИВНІСТЬ 1 кв 2018 року'!B302</f>
        <v>264</v>
      </c>
      <c r="C422" s="34" t="str">
        <f>'ЕФЕКТИВНІСТЬ 1 кв 2018 року'!C302</f>
        <v>Марківський районний суд Луганської області</v>
      </c>
      <c r="E422" s="83">
        <f>'ЕФЕКТИВНІСТЬ 1 кв 2018 року'!K302</f>
        <v>3586.4</v>
      </c>
      <c r="F422" s="5">
        <f>'ЕФЕКТИВНІСТЬ 1 кв 2018 року'!E302</f>
        <v>163.5</v>
      </c>
      <c r="G422" s="83">
        <f>'ЕФЕКТИВНІСТЬ 1 кв 2018 року'!N302</f>
        <v>5</v>
      </c>
      <c r="H422" s="65">
        <f>'ЕФЕКТИВНІСТЬ 1 кв 2018 року'!R302</f>
        <v>-1.6099999999999999</v>
      </c>
      <c r="I422" s="65">
        <f>'ЕФЕКТИВНІСТЬ 1 кв 2018 року'!Q302</f>
        <v>-1.3699999999999999</v>
      </c>
      <c r="K422" s="23">
        <f>'ЕФЕКТИВНІСТЬ 1 кв 2018 року'!U302</f>
        <v>0</v>
      </c>
      <c r="L422" s="122">
        <f>'ЕФЕКТИВНІСТЬ 1 кв 2018 року'!V302</f>
        <v>0</v>
      </c>
      <c r="M422" s="23" t="str">
        <f>'ЕФЕКТИВНІСТЬ 1 кв 2018 року'!W302</f>
        <v>ВВ</v>
      </c>
      <c r="N422" s="17">
        <f>'ЕФЕКТИВНІСТЬ 1 кв 2018 року'!X302</f>
        <v>0</v>
      </c>
    </row>
    <row r="423" spans="2:14" ht="21" customHeight="1" outlineLevel="1" x14ac:dyDescent="0.25">
      <c r="B423" s="2">
        <f>'ЕФЕКТИВНІСТЬ 1 кв 2018 року'!B303</f>
        <v>265</v>
      </c>
      <c r="C423" s="34" t="str">
        <f>'ЕФЕКТИВНІСТЬ 1 кв 2018 року'!C303</f>
        <v>Міловський районний суд Луганської області</v>
      </c>
      <c r="E423" s="83">
        <f>'ЕФЕКТИВНІСТЬ 1 кв 2018 року'!K303</f>
        <v>2325.3000000000002</v>
      </c>
      <c r="F423" s="5">
        <f>'ЕФЕКТИВНІСТЬ 1 кв 2018 року'!E303</f>
        <v>127.62</v>
      </c>
      <c r="G423" s="83">
        <f>'ЕФЕКТИВНІСТЬ 1 кв 2018 року'!N303</f>
        <v>3</v>
      </c>
      <c r="H423" s="65">
        <f>'ЕФЕКТИВНІСТЬ 1 кв 2018 року'!R303</f>
        <v>-1.17</v>
      </c>
      <c r="I423" s="65">
        <f>'ЕФЕКТИВНІСТЬ 1 кв 2018 року'!Q303</f>
        <v>-0.51</v>
      </c>
      <c r="K423" s="23">
        <f>'ЕФЕКТИВНІСТЬ 1 кв 2018 року'!U303</f>
        <v>0</v>
      </c>
      <c r="L423" s="122">
        <f>'ЕФЕКТИВНІСТЬ 1 кв 2018 року'!V303</f>
        <v>0</v>
      </c>
      <c r="M423" s="23" t="str">
        <f>'ЕФЕКТИВНІСТЬ 1 кв 2018 року'!W303</f>
        <v>ВВ</v>
      </c>
      <c r="N423" s="17">
        <f>'ЕФЕКТИВНІСТЬ 1 кв 2018 року'!X303</f>
        <v>0</v>
      </c>
    </row>
    <row r="424" spans="2:14" ht="21" customHeight="1" outlineLevel="1" x14ac:dyDescent="0.25">
      <c r="B424" s="2">
        <f>'ЕФЕКТИВНІСТЬ 1 кв 2018 року'!B304</f>
        <v>266</v>
      </c>
      <c r="C424" s="34" t="str">
        <f>'ЕФЕКТИВНІСТЬ 1 кв 2018 року'!C304</f>
        <v>Новоайдарський районний суд Луганської області</v>
      </c>
      <c r="E424" s="83">
        <f>'ЕФЕКТИВНІСТЬ 1 кв 2018 року'!K304</f>
        <v>2730.8</v>
      </c>
      <c r="F424" s="5">
        <f>'ЕФЕКТИВНІСТЬ 1 кв 2018 року'!E304</f>
        <v>294.14999999999998</v>
      </c>
      <c r="G424" s="83">
        <f>'ЕФЕКТИВНІСТЬ 1 кв 2018 року'!N304</f>
        <v>3</v>
      </c>
      <c r="H424" s="65">
        <f>'ЕФЕКТИВНІСТЬ 1 кв 2018 року'!R304</f>
        <v>0.23</v>
      </c>
      <c r="I424" s="65">
        <f>'ЕФЕКТИВНІСТЬ 1 кв 2018 року'!Q304</f>
        <v>-1.25</v>
      </c>
      <c r="K424" s="23">
        <f>'ЕФЕКТИВНІСТЬ 1 кв 2018 року'!U304</f>
        <v>0</v>
      </c>
      <c r="L424" s="122">
        <f>'ЕФЕКТИВНІСТЬ 1 кв 2018 року'!V304</f>
        <v>0</v>
      </c>
      <c r="M424" s="23">
        <f>'ЕФЕКТИВНІСТЬ 1 кв 2018 року'!W304</f>
        <v>0</v>
      </c>
      <c r="N424" s="17" t="str">
        <f>'ЕФЕКТИВНІСТЬ 1 кв 2018 року'!X304</f>
        <v>ВА</v>
      </c>
    </row>
    <row r="425" spans="2:14" ht="21" customHeight="1" outlineLevel="1" x14ac:dyDescent="0.25">
      <c r="B425" s="2">
        <f>'ЕФЕКТИВНІСТЬ 1 кв 2018 року'!B305</f>
        <v>267</v>
      </c>
      <c r="C425" s="34" t="str">
        <f>'ЕФЕКТИВНІСТЬ 1 кв 2018 року'!C305</f>
        <v>Новопсковський районний суд Луганської області</v>
      </c>
      <c r="E425" s="83">
        <f>'ЕФЕКТИВНІСТЬ 1 кв 2018 року'!K305</f>
        <v>3317.9</v>
      </c>
      <c r="F425" s="5">
        <f>'ЕФЕКТИВНІСТЬ 1 кв 2018 року'!E305</f>
        <v>242.59</v>
      </c>
      <c r="G425" s="83">
        <f>'ЕФЕКТИВНІСТЬ 1 кв 2018 року'!N305</f>
        <v>3</v>
      </c>
      <c r="H425" s="65">
        <f>'ЕФЕКТИВНІСТЬ 1 кв 2018 року'!R305</f>
        <v>-0.34</v>
      </c>
      <c r="I425" s="65">
        <f>'ЕФЕКТИВНІСТЬ 1 кв 2018 року'!Q305</f>
        <v>-2.13</v>
      </c>
      <c r="K425" s="23">
        <f>'ЕФЕКТИВНІСТЬ 1 кв 2018 року'!U305</f>
        <v>0</v>
      </c>
      <c r="L425" s="122">
        <f>'ЕФЕКТИВНІСТЬ 1 кв 2018 року'!V305</f>
        <v>0</v>
      </c>
      <c r="M425" s="23" t="str">
        <f>'ЕФЕКТИВНІСТЬ 1 кв 2018 року'!W305</f>
        <v>ВВ</v>
      </c>
      <c r="N425" s="17">
        <f>'ЕФЕКТИВНІСТЬ 1 кв 2018 року'!X305</f>
        <v>0</v>
      </c>
    </row>
    <row r="426" spans="2:14" ht="21" customHeight="1" outlineLevel="1" x14ac:dyDescent="0.25">
      <c r="B426" s="2">
        <f>'ЕФЕКТИВНІСТЬ 1 кв 2018 року'!B306</f>
        <v>268</v>
      </c>
      <c r="C426" s="34" t="str">
        <f>'ЕФЕКТИВНІСТЬ 1 кв 2018 року'!C306</f>
        <v>Попаснянський районний суд Луганської області</v>
      </c>
      <c r="E426" s="83">
        <f>'ЕФЕКТИВНІСТЬ 1 кв 2018 року'!K306</f>
        <v>2856.2</v>
      </c>
      <c r="F426" s="5">
        <f>'ЕФЕКТИВНІСТЬ 1 кв 2018 року'!E306</f>
        <v>360.18</v>
      </c>
      <c r="G426" s="83">
        <f>'ЕФЕКТИВНІСТЬ 1 кв 2018 року'!N306</f>
        <v>1.3</v>
      </c>
      <c r="H426" s="65">
        <f>'ЕФЕКТИВНІСТЬ 1 кв 2018 року'!R306</f>
        <v>2.3199999999999998</v>
      </c>
      <c r="I426" s="65">
        <f>'ЕФЕКТИВНІСТЬ 1 кв 2018 року'!Q306</f>
        <v>-0.77</v>
      </c>
      <c r="K426" s="23">
        <f>'ЕФЕКТИВНІСТЬ 1 кв 2018 року'!U306</f>
        <v>0</v>
      </c>
      <c r="L426" s="122">
        <f>'ЕФЕКТИВНІСТЬ 1 кв 2018 року'!V306</f>
        <v>0</v>
      </c>
      <c r="M426" s="23">
        <f>'ЕФЕКТИВНІСТЬ 1 кв 2018 року'!W306</f>
        <v>0</v>
      </c>
      <c r="N426" s="17" t="str">
        <f>'ЕФЕКТИВНІСТЬ 1 кв 2018 року'!X306</f>
        <v>ВА</v>
      </c>
    </row>
    <row r="427" spans="2:14" ht="21" customHeight="1" outlineLevel="1" x14ac:dyDescent="0.25">
      <c r="B427" s="2">
        <f>'ЕФЕКТИВНІСТЬ 1 кв 2018 року'!B307</f>
        <v>269</v>
      </c>
      <c r="C427" s="34" t="str">
        <f>'ЕФЕКТИВНІСТЬ 1 кв 2018 року'!C307</f>
        <v>Рубіжанський міський суд Луганської області</v>
      </c>
      <c r="E427" s="83">
        <f>'ЕФЕКТИВНІСТЬ 1 кв 2018 року'!K307</f>
        <v>9066.2999999999993</v>
      </c>
      <c r="F427" s="5">
        <f>'ЕФЕКТИВНІСТЬ 1 кв 2018 року'!E307</f>
        <v>380.48</v>
      </c>
      <c r="G427" s="83">
        <f>'ЕФЕКТИВНІСТЬ 1 кв 2018 року'!N307</f>
        <v>22.3</v>
      </c>
      <c r="H427" s="65">
        <f>'ЕФЕКТИВНІСТЬ 1 кв 2018 року'!R307</f>
        <v>-1.95</v>
      </c>
      <c r="I427" s="65">
        <f>'ЕФЕКТИВНІСТЬ 1 кв 2018 року'!Q307</f>
        <v>-1.19</v>
      </c>
      <c r="K427" s="23">
        <f>'ЕФЕКТИВНІСТЬ 1 кв 2018 року'!U307</f>
        <v>0</v>
      </c>
      <c r="L427" s="122">
        <f>'ЕФЕКТИВНІСТЬ 1 кв 2018 року'!V307</f>
        <v>0</v>
      </c>
      <c r="M427" s="23" t="str">
        <f>'ЕФЕКТИВНІСТЬ 1 кв 2018 року'!W307</f>
        <v>ВВ</v>
      </c>
      <c r="N427" s="17">
        <f>'ЕФЕКТИВНІСТЬ 1 кв 2018 року'!X307</f>
        <v>0</v>
      </c>
    </row>
    <row r="428" spans="2:14" ht="21" customHeight="1" outlineLevel="1" x14ac:dyDescent="0.25">
      <c r="B428" s="2">
        <f>'ЕФЕКТИВНІСТЬ 1 кв 2018 року'!B308</f>
        <v>270</v>
      </c>
      <c r="C428" s="34" t="str">
        <f>'ЕФЕКТИВНІСТЬ 1 кв 2018 року'!C308</f>
        <v>Сватівський районний суд Луганської області</v>
      </c>
      <c r="E428" s="83">
        <f>'ЕФЕКТИВНІСТЬ 1 кв 2018 року'!K308</f>
        <v>6402</v>
      </c>
      <c r="F428" s="5">
        <f>'ЕФЕКТИВНІСТЬ 1 кв 2018 року'!E308</f>
        <v>1156.3800000000001</v>
      </c>
      <c r="G428" s="83">
        <f>'ЕФЕКТИВНІСТЬ 1 кв 2018 року'!N308</f>
        <v>5.9</v>
      </c>
      <c r="H428" s="65">
        <f>'ЕФЕКТИВНІСТЬ 1 кв 2018 року'!R308</f>
        <v>1.64</v>
      </c>
      <c r="I428" s="65">
        <f>'ЕФЕКТИВНІСТЬ 1 кв 2018 року'!Q308</f>
        <v>-0.09</v>
      </c>
      <c r="K428" s="23">
        <f>'ЕФЕКТИВНІСТЬ 1 кв 2018 року'!U308</f>
        <v>0</v>
      </c>
      <c r="L428" s="122">
        <f>'ЕФЕКТИВНІСТЬ 1 кв 2018 року'!V308</f>
        <v>0</v>
      </c>
      <c r="M428" s="23">
        <f>'ЕФЕКТИВНІСТЬ 1 кв 2018 року'!W308</f>
        <v>0</v>
      </c>
      <c r="N428" s="17" t="str">
        <f>'ЕФЕКТИВНІСТЬ 1 кв 2018 року'!X308</f>
        <v>ВА</v>
      </c>
    </row>
    <row r="429" spans="2:14" ht="21" customHeight="1" outlineLevel="1" x14ac:dyDescent="0.25">
      <c r="B429" s="2">
        <f>'ЕФЕКТИВНІСТЬ 1 кв 2018 року'!B309</f>
        <v>271</v>
      </c>
      <c r="C429" s="34" t="str">
        <f>'ЕФЕКТИВНІСТЬ 1 кв 2018 року'!C309</f>
        <v>Сєвєродонецький міський суд Луганської області</v>
      </c>
      <c r="E429" s="83">
        <f>'ЕФЕКТИВНІСТЬ 1 кв 2018 року'!K309</f>
        <v>8199.5</v>
      </c>
      <c r="F429" s="5">
        <f>'ЕФЕКТИВНІСТЬ 1 кв 2018 року'!E309</f>
        <v>1144.02</v>
      </c>
      <c r="G429" s="83">
        <f>'ЕФЕКТИВНІСТЬ 1 кв 2018 року'!N309</f>
        <v>11.5</v>
      </c>
      <c r="H429" s="65">
        <f>'ЕФЕКТИВНІСТЬ 1 кв 2018 року'!R309</f>
        <v>0.43</v>
      </c>
      <c r="I429" s="65">
        <f>'ЕФЕКТИВНІСТЬ 1 кв 2018 року'!Q309</f>
        <v>-0.85</v>
      </c>
      <c r="K429" s="23">
        <f>'ЕФЕКТИВНІСТЬ 1 кв 2018 року'!U309</f>
        <v>0</v>
      </c>
      <c r="L429" s="122">
        <f>'ЕФЕКТИВНІСТЬ 1 кв 2018 року'!V309</f>
        <v>0</v>
      </c>
      <c r="M429" s="23">
        <f>'ЕФЕКТИВНІСТЬ 1 кв 2018 року'!W309</f>
        <v>0</v>
      </c>
      <c r="N429" s="17" t="str">
        <f>'ЕФЕКТИВНІСТЬ 1 кв 2018 року'!X309</f>
        <v>ВА</v>
      </c>
    </row>
    <row r="430" spans="2:14" ht="21" customHeight="1" outlineLevel="1" x14ac:dyDescent="0.25">
      <c r="B430" s="2">
        <f>'ЕФЕКТИВНІСТЬ 1 кв 2018 року'!B310</f>
        <v>272</v>
      </c>
      <c r="C430" s="34" t="str">
        <f>'ЕФЕКТИВНІСТЬ 1 кв 2018 року'!C310</f>
        <v>Старобільський районний суд Луганської області</v>
      </c>
      <c r="E430" s="83">
        <f>'ЕФЕКТИВНІСТЬ 1 кв 2018 року'!K310</f>
        <v>6540</v>
      </c>
      <c r="F430" s="5">
        <f>'ЕФЕКТИВНІСТЬ 1 кв 2018 року'!E310</f>
        <v>704.65</v>
      </c>
      <c r="G430" s="83">
        <f>'ЕФЕКТИВНІСТЬ 1 кв 2018 року'!N310</f>
        <v>8.9</v>
      </c>
      <c r="H430" s="65">
        <f>'ЕФЕКТИВНІСТЬ 1 кв 2018 року'!R310</f>
        <v>1.999999999999999E-2</v>
      </c>
      <c r="I430" s="65">
        <f>'ЕФЕКТИВНІСТЬ 1 кв 2018 року'!Q310</f>
        <v>0.18999999999999995</v>
      </c>
      <c r="K430" s="23">
        <f>'ЕФЕКТИВНІСТЬ 1 кв 2018 року'!U310</f>
        <v>0</v>
      </c>
      <c r="L430" s="122" t="str">
        <f>'ЕФЕКТИВНІСТЬ 1 кв 2018 року'!V310</f>
        <v>АА</v>
      </c>
      <c r="M430" s="23">
        <f>'ЕФЕКТИВНІСТЬ 1 кв 2018 року'!W310</f>
        <v>0</v>
      </c>
      <c r="N430" s="17">
        <f>'ЕФЕКТИВНІСТЬ 1 кв 2018 року'!X310</f>
        <v>0</v>
      </c>
    </row>
    <row r="431" spans="2:14" ht="21" customHeight="1" outlineLevel="1" x14ac:dyDescent="0.25">
      <c r="B431" s="2">
        <f>'ЕФЕКТИВНІСТЬ 1 кв 2018 року'!B311</f>
        <v>273</v>
      </c>
      <c r="C431" s="34" t="str">
        <f>'ЕФЕКТИВНІСТЬ 1 кв 2018 року'!C311</f>
        <v>Троїцький районний суд Луганської області</v>
      </c>
      <c r="E431" s="83">
        <f>'ЕФЕКТИВНІСТЬ 1 кв 2018 року'!K311</f>
        <v>2946.9</v>
      </c>
      <c r="F431" s="5">
        <f>'ЕФЕКТИВНІСТЬ 1 кв 2018 року'!E311</f>
        <v>227.97</v>
      </c>
      <c r="G431" s="83">
        <f>'ЕФЕКТИВНІСТЬ 1 кв 2018 року'!N311</f>
        <v>2.9</v>
      </c>
      <c r="H431" s="65">
        <f>'ЕФЕКТИВНІСТЬ 1 кв 2018 року'!R311</f>
        <v>-0.30000000000000004</v>
      </c>
      <c r="I431" s="65">
        <f>'ЕФЕКТИВНІСТЬ 1 кв 2018 року'!Q311</f>
        <v>-0.77</v>
      </c>
      <c r="K431" s="23">
        <f>'ЕФЕКТИВНІСТЬ 1 кв 2018 року'!U311</f>
        <v>0</v>
      </c>
      <c r="L431" s="122">
        <f>'ЕФЕКТИВНІСТЬ 1 кв 2018 року'!V311</f>
        <v>0</v>
      </c>
      <c r="M431" s="23" t="str">
        <f>'ЕФЕКТИВНІСТЬ 1 кв 2018 року'!W311</f>
        <v>ВВ</v>
      </c>
      <c r="N431" s="17">
        <f>'ЕФЕКТИВНІСТЬ 1 кв 2018 року'!X311</f>
        <v>0</v>
      </c>
    </row>
    <row r="432" spans="2:14" ht="21" customHeight="1" outlineLevel="1" x14ac:dyDescent="0.25">
      <c r="B432" s="137"/>
      <c r="E432" s="78"/>
      <c r="F432" s="78"/>
      <c r="G432" s="78"/>
      <c r="H432" s="78"/>
      <c r="I432" s="78"/>
      <c r="K432" s="78"/>
      <c r="L432" s="78"/>
      <c r="M432" s="78"/>
      <c r="N432" s="140"/>
    </row>
    <row r="433" spans="2:14" ht="21" customHeight="1" outlineLevel="1" x14ac:dyDescent="0.25">
      <c r="B433" s="137"/>
      <c r="E433" s="78"/>
      <c r="F433" s="78"/>
      <c r="G433" s="78"/>
      <c r="H433" s="78"/>
      <c r="I433" s="78"/>
      <c r="K433" s="78"/>
      <c r="L433" s="78"/>
      <c r="M433" s="78"/>
      <c r="N433" s="140"/>
    </row>
    <row r="434" spans="2:14" ht="18.75" x14ac:dyDescent="0.25">
      <c r="C434" s="134" t="s">
        <v>707</v>
      </c>
      <c r="E434" s="78"/>
      <c r="F434" s="78"/>
      <c r="G434" s="78"/>
      <c r="H434" s="78"/>
      <c r="I434" s="78"/>
      <c r="K434" s="78"/>
      <c r="L434" s="78"/>
      <c r="M434" s="78"/>
      <c r="N434" s="78"/>
    </row>
    <row r="435" spans="2:14" outlineLevel="1" x14ac:dyDescent="0.25">
      <c r="B435" s="2">
        <f>'ЕФЕКТИВНІСТЬ 1 кв 2018 року'!B312</f>
        <v>274</v>
      </c>
      <c r="C435" s="34" t="str">
        <f>'ЕФЕКТИВНІСТЬ 1 кв 2018 року'!C312</f>
        <v>Бориславський міський суд Львівської області</v>
      </c>
      <c r="E435" s="83">
        <f>'ЕФЕКТИВНІСТЬ 1 кв 2018 року'!K312</f>
        <v>2136.9</v>
      </c>
      <c r="F435" s="5">
        <f>'ЕФЕКТИВНІСТЬ 1 кв 2018 року'!E312</f>
        <v>132.35</v>
      </c>
      <c r="G435" s="83">
        <f>'ЕФЕКТИВНІСТЬ 1 кв 2018 року'!N312</f>
        <v>1.6</v>
      </c>
      <c r="H435" s="65">
        <f>'ЕФЕКТИВНІСТЬ 1 кв 2018 року'!R312</f>
        <v>-0.54</v>
      </c>
      <c r="I435" s="65">
        <f>'ЕФЕКТИВНІСТЬ 1 кв 2018 року'!Q312</f>
        <v>0.21000000000000002</v>
      </c>
      <c r="K435" s="23" t="str">
        <f>'ЕФЕКТИВНІСТЬ 1 кв 2018 року'!U312</f>
        <v>АВ</v>
      </c>
      <c r="L435" s="122">
        <f>'ЕФЕКТИВНІСТЬ 1 кв 2018 року'!V312</f>
        <v>0</v>
      </c>
      <c r="M435" s="23">
        <f>'ЕФЕКТИВНІСТЬ 1 кв 2018 року'!W312</f>
        <v>0</v>
      </c>
      <c r="N435" s="17">
        <f>'ЕФЕКТИВНІСТЬ 1 кв 2018 року'!X312</f>
        <v>0</v>
      </c>
    </row>
    <row r="436" spans="2:14" outlineLevel="1" x14ac:dyDescent="0.25">
      <c r="B436" s="2">
        <f>'ЕФЕКТИВНІСТЬ 1 кв 2018 року'!B313</f>
        <v>275</v>
      </c>
      <c r="C436" s="34" t="str">
        <f>'ЕФЕКТИВНІСТЬ 1 кв 2018 року'!C313</f>
        <v>Бродівський районний суд Львівської області</v>
      </c>
      <c r="E436" s="83">
        <f>'ЕФЕКТИВНІСТЬ 1 кв 2018 року'!K313</f>
        <v>2356.6999999999998</v>
      </c>
      <c r="F436" s="5">
        <f>'ЕФЕКТИВНІСТЬ 1 кв 2018 року'!E313</f>
        <v>232.62</v>
      </c>
      <c r="G436" s="83">
        <f>'ЕФЕКТИВНІСТЬ 1 кв 2018 року'!N313</f>
        <v>3</v>
      </c>
      <c r="H436" s="65">
        <f>'ЕФЕКТИВНІСТЬ 1 кв 2018 року'!R313</f>
        <v>-0.06</v>
      </c>
      <c r="I436" s="65">
        <f>'ЕФЕКТИВНІСТЬ 1 кв 2018 року'!Q313</f>
        <v>-0.87</v>
      </c>
      <c r="K436" s="23">
        <f>'ЕФЕКТИВНІСТЬ 1 кв 2018 року'!U313</f>
        <v>0</v>
      </c>
      <c r="L436" s="122">
        <f>'ЕФЕКТИВНІСТЬ 1 кв 2018 року'!V313</f>
        <v>0</v>
      </c>
      <c r="M436" s="23" t="str">
        <f>'ЕФЕКТИВНІСТЬ 1 кв 2018 року'!W313</f>
        <v>ВВ</v>
      </c>
      <c r="N436" s="17">
        <f>'ЕФЕКТИВНІСТЬ 1 кв 2018 року'!X313</f>
        <v>0</v>
      </c>
    </row>
    <row r="437" spans="2:14" outlineLevel="1" x14ac:dyDescent="0.25">
      <c r="B437" s="2">
        <f>'ЕФЕКТИВНІСТЬ 1 кв 2018 року'!B314</f>
        <v>276</v>
      </c>
      <c r="C437" s="34" t="str">
        <f>'ЕФЕКТИВНІСТЬ 1 кв 2018 року'!C314</f>
        <v>Буський районний суд Львівської області</v>
      </c>
      <c r="E437" s="83">
        <f>'ЕФЕКТИВНІСТЬ 1 кв 2018 року'!K314</f>
        <v>2709.5</v>
      </c>
      <c r="F437" s="5">
        <f>'ЕФЕКТИВНІСТЬ 1 кв 2018 року'!E314</f>
        <v>228.9</v>
      </c>
      <c r="G437" s="83">
        <f>'ЕФЕКТИВНІСТЬ 1 кв 2018 року'!N314</f>
        <v>3.9</v>
      </c>
      <c r="H437" s="65">
        <f>'ЕФЕКТИВНІСТЬ 1 кв 2018 року'!R314</f>
        <v>-0.42</v>
      </c>
      <c r="I437" s="65">
        <f>'ЕФЕКТИВНІСТЬ 1 кв 2018 року'!Q314</f>
        <v>-2.25</v>
      </c>
      <c r="K437" s="23">
        <f>'ЕФЕКТИВНІСТЬ 1 кв 2018 року'!U314</f>
        <v>0</v>
      </c>
      <c r="L437" s="122">
        <f>'ЕФЕКТИВНІСТЬ 1 кв 2018 року'!V314</f>
        <v>0</v>
      </c>
      <c r="M437" s="23" t="str">
        <f>'ЕФЕКТИВНІСТЬ 1 кв 2018 року'!W314</f>
        <v>ВВ</v>
      </c>
      <c r="N437" s="17">
        <f>'ЕФЕКТИВНІСТЬ 1 кв 2018 року'!X314</f>
        <v>0</v>
      </c>
    </row>
    <row r="438" spans="2:14" outlineLevel="1" x14ac:dyDescent="0.25">
      <c r="B438" s="2">
        <f>'ЕФЕКТИВНІСТЬ 1 кв 2018 року'!B315</f>
        <v>277</v>
      </c>
      <c r="C438" s="34" t="str">
        <f>'ЕФЕКТИВНІСТЬ 1 кв 2018 року'!C315</f>
        <v>Галицький районний суд м.Львова</v>
      </c>
      <c r="E438" s="83">
        <f>'ЕФЕКТИВНІСТЬ 1 кв 2018 року'!K315</f>
        <v>6854.5</v>
      </c>
      <c r="F438" s="5">
        <f>'ЕФЕКТИВНІСТЬ 1 кв 2018 року'!E315</f>
        <v>1430.09</v>
      </c>
      <c r="G438" s="83">
        <f>'ЕФЕКТИВНІСТЬ 1 кв 2018 року'!N315</f>
        <v>12</v>
      </c>
      <c r="H438" s="65">
        <f>'ЕФЕКТИВНІСТЬ 1 кв 2018 року'!R315</f>
        <v>0.86999999999999988</v>
      </c>
      <c r="I438" s="65">
        <f>'ЕФЕКТИВНІСТЬ 1 кв 2018 року'!Q315</f>
        <v>-6.9999999999999951E-2</v>
      </c>
      <c r="K438" s="23">
        <f>'ЕФЕКТИВНІСТЬ 1 кв 2018 року'!U315</f>
        <v>0</v>
      </c>
      <c r="L438" s="122">
        <f>'ЕФЕКТИВНІСТЬ 1 кв 2018 року'!V315</f>
        <v>0</v>
      </c>
      <c r="M438" s="23">
        <f>'ЕФЕКТИВНІСТЬ 1 кв 2018 року'!W315</f>
        <v>0</v>
      </c>
      <c r="N438" s="17" t="str">
        <f>'ЕФЕКТИВНІСТЬ 1 кв 2018 року'!X315</f>
        <v>ВА</v>
      </c>
    </row>
    <row r="439" spans="2:14" outlineLevel="1" x14ac:dyDescent="0.25">
      <c r="B439" s="2">
        <f>'ЕФЕКТИВНІСТЬ 1 кв 2018 року'!B316</f>
        <v>278</v>
      </c>
      <c r="C439" s="34" t="str">
        <f>'ЕФЕКТИВНІСТЬ 1 кв 2018 року'!C316</f>
        <v>Городоцький районний суд Львівської області</v>
      </c>
      <c r="E439" s="83">
        <f>'ЕФЕКТИВНІСТЬ 1 кв 2018 року'!K316</f>
        <v>3356.2</v>
      </c>
      <c r="F439" s="5">
        <f>'ЕФЕКТИВНІСТЬ 1 кв 2018 року'!E316</f>
        <v>278.67</v>
      </c>
      <c r="G439" s="83">
        <f>'ЕФЕКТИВНІСТЬ 1 кв 2018 року'!N316</f>
        <v>5</v>
      </c>
      <c r="H439" s="65">
        <f>'ЕФЕКТИВНІСТЬ 1 кв 2018 року'!R316</f>
        <v>-0.47000000000000003</v>
      </c>
      <c r="I439" s="65">
        <f>'ЕФЕКТИВНІСТЬ 1 кв 2018 року'!Q316</f>
        <v>-0.67999999999999994</v>
      </c>
      <c r="K439" s="23">
        <f>'ЕФЕКТИВНІСТЬ 1 кв 2018 року'!U316</f>
        <v>0</v>
      </c>
      <c r="L439" s="122">
        <f>'ЕФЕКТИВНІСТЬ 1 кв 2018 року'!V316</f>
        <v>0</v>
      </c>
      <c r="M439" s="23" t="str">
        <f>'ЕФЕКТИВНІСТЬ 1 кв 2018 року'!W316</f>
        <v>ВВ</v>
      </c>
      <c r="N439" s="17">
        <f>'ЕФЕКТИВНІСТЬ 1 кв 2018 року'!X316</f>
        <v>0</v>
      </c>
    </row>
    <row r="440" spans="2:14" ht="24" outlineLevel="1" x14ac:dyDescent="0.25">
      <c r="B440" s="2">
        <f>'ЕФЕКТИВНІСТЬ 1 кв 2018 року'!B317</f>
        <v>279</v>
      </c>
      <c r="C440" s="34" t="str">
        <f>'ЕФЕКТИВНІСТЬ 1 кв 2018 року'!C317</f>
        <v>Дрогобицький міськрайонний суд Львівської області</v>
      </c>
      <c r="E440" s="83">
        <f>'ЕФЕКТИВНІСТЬ 1 кв 2018 року'!K317</f>
        <v>6471.4</v>
      </c>
      <c r="F440" s="5">
        <f>'ЕФЕКТИВНІСТЬ 1 кв 2018 року'!E317</f>
        <v>802.76</v>
      </c>
      <c r="G440" s="83">
        <f>'ЕФЕКТИВНІСТЬ 1 кв 2018 року'!N317</f>
        <v>11</v>
      </c>
      <c r="H440" s="65">
        <f>'ЕФЕКТИВНІСТЬ 1 кв 2018 року'!R317</f>
        <v>7.0000000000000007E-2</v>
      </c>
      <c r="I440" s="65">
        <f>'ЕФЕКТИВНІСТЬ 1 кв 2018 року'!Q317</f>
        <v>-0.99</v>
      </c>
      <c r="K440" s="23">
        <f>'ЕФЕКТИВНІСТЬ 1 кв 2018 року'!U317</f>
        <v>0</v>
      </c>
      <c r="L440" s="122">
        <f>'ЕФЕКТИВНІСТЬ 1 кв 2018 року'!V317</f>
        <v>0</v>
      </c>
      <c r="M440" s="23">
        <f>'ЕФЕКТИВНІСТЬ 1 кв 2018 року'!W317</f>
        <v>0</v>
      </c>
      <c r="N440" s="17" t="str">
        <f>'ЕФЕКТИВНІСТЬ 1 кв 2018 року'!X317</f>
        <v>ВА</v>
      </c>
    </row>
    <row r="441" spans="2:14" outlineLevel="1" x14ac:dyDescent="0.25">
      <c r="B441" s="173">
        <f>'ЕФЕКТИВНІСТЬ 1 кв 2018 року'!B318</f>
        <v>280</v>
      </c>
      <c r="C441" s="174" t="str">
        <f>'ЕФЕКТИВНІСТЬ 1 кв 2018 року'!C318</f>
        <v>Жидачівський районний суд Львівської області</v>
      </c>
      <c r="D441" s="175"/>
      <c r="E441" s="176">
        <f>'ЕФЕКТИВНІСТЬ 1 кв 2018 року'!K318</f>
        <v>1871.6</v>
      </c>
      <c r="F441" s="177">
        <f>'ЕФЕКТИВНІСТЬ 1 кв 2018 року'!E318</f>
        <v>190.49</v>
      </c>
      <c r="G441" s="176">
        <f>'ЕФЕКТИВНІСТЬ 1 кв 2018 року'!N318</f>
        <v>0.7</v>
      </c>
      <c r="H441" s="178">
        <f>'ЕФЕКТИВНІСТЬ 1 кв 2018 року'!R318</f>
        <v>2.09</v>
      </c>
      <c r="I441" s="178">
        <f>'ЕФЕКТИВНІСТЬ 1 кв 2018 року'!Q318</f>
        <v>-4.91</v>
      </c>
      <c r="K441" s="23">
        <f>'ЕФЕКТИВНІСТЬ 1 кв 2018 року'!U318</f>
        <v>0</v>
      </c>
      <c r="L441" s="122">
        <f>'ЕФЕКТИВНІСТЬ 1 кв 2018 року'!V318</f>
        <v>0</v>
      </c>
      <c r="M441" s="23">
        <f>'ЕФЕКТИВНІСТЬ 1 кв 2018 року'!W318</f>
        <v>0</v>
      </c>
      <c r="N441" s="17" t="str">
        <f>'ЕФЕКТИВНІСТЬ 1 кв 2018 року'!X318</f>
        <v>ВА</v>
      </c>
    </row>
    <row r="442" spans="2:14" outlineLevel="1" x14ac:dyDescent="0.25">
      <c r="B442" s="2">
        <f>'ЕФЕКТИВНІСТЬ 1 кв 2018 року'!B319</f>
        <v>281</v>
      </c>
      <c r="C442" s="34" t="str">
        <f>'ЕФЕКТИВНІСТЬ 1 кв 2018 року'!C319</f>
        <v>Жовківський районний суд Львівської області</v>
      </c>
      <c r="E442" s="83">
        <f>'ЕФЕКТИВНІСТЬ 1 кв 2018 року'!K319</f>
        <v>3515.7</v>
      </c>
      <c r="F442" s="5">
        <f>'ЕФЕКТИВНІСТЬ 1 кв 2018 року'!E319</f>
        <v>417.33</v>
      </c>
      <c r="G442" s="83">
        <f>'ЕФЕКТИВНІСТЬ 1 кв 2018 року'!N319</f>
        <v>5</v>
      </c>
      <c r="H442" s="65">
        <f>'ЕФЕКТИВНІСТЬ 1 кв 2018 року'!R319</f>
        <v>0.15</v>
      </c>
      <c r="I442" s="65">
        <f>'ЕФЕКТИВНІСТЬ 1 кв 2018 року'!Q319</f>
        <v>-0.22000000000000003</v>
      </c>
      <c r="K442" s="23">
        <f>'ЕФЕКТИВНІСТЬ 1 кв 2018 року'!U319</f>
        <v>0</v>
      </c>
      <c r="L442" s="122">
        <f>'ЕФЕКТИВНІСТЬ 1 кв 2018 року'!V319</f>
        <v>0</v>
      </c>
      <c r="M442" s="23">
        <f>'ЕФЕКТИВНІСТЬ 1 кв 2018 року'!W319</f>
        <v>0</v>
      </c>
      <c r="N442" s="17" t="str">
        <f>'ЕФЕКТИВНІСТЬ 1 кв 2018 року'!X319</f>
        <v>ВА</v>
      </c>
    </row>
    <row r="443" spans="2:14" outlineLevel="1" x14ac:dyDescent="0.25">
      <c r="B443" s="2">
        <f>'ЕФЕКТИВНІСТЬ 1 кв 2018 року'!B320</f>
        <v>282</v>
      </c>
      <c r="C443" s="34" t="str">
        <f>'ЕФЕКТИВНІСТЬ 1 кв 2018 року'!C320</f>
        <v>Залізничний районний суд м.Львова</v>
      </c>
      <c r="E443" s="83">
        <f>'ЕФЕКТИВНІСТЬ 1 кв 2018 року'!K320</f>
        <v>6892.4</v>
      </c>
      <c r="F443" s="5">
        <f>'ЕФЕКТИВНІСТЬ 1 кв 2018 року'!E320</f>
        <v>875.23</v>
      </c>
      <c r="G443" s="83">
        <f>'ЕФЕКТИВНІСТЬ 1 кв 2018 року'!N320</f>
        <v>10.1</v>
      </c>
      <c r="H443" s="65">
        <f>'ЕФЕКТИВНІСТЬ 1 кв 2018 року'!R320</f>
        <v>0.24</v>
      </c>
      <c r="I443" s="65">
        <f>'ЕФЕКТИВНІСТЬ 1 кв 2018 року'!Q320</f>
        <v>-1.2399999999999998</v>
      </c>
      <c r="K443" s="23">
        <f>'ЕФЕКТИВНІСТЬ 1 кв 2018 року'!U320</f>
        <v>0</v>
      </c>
      <c r="L443" s="122">
        <f>'ЕФЕКТИВНІСТЬ 1 кв 2018 року'!V320</f>
        <v>0</v>
      </c>
      <c r="M443" s="23">
        <f>'ЕФЕКТИВНІСТЬ 1 кв 2018 року'!W320</f>
        <v>0</v>
      </c>
      <c r="N443" s="17" t="str">
        <f>'ЕФЕКТИВНІСТЬ 1 кв 2018 року'!X320</f>
        <v>ВА</v>
      </c>
    </row>
    <row r="444" spans="2:14" outlineLevel="1" x14ac:dyDescent="0.25">
      <c r="B444" s="2">
        <f>'ЕФЕКТИВНІСТЬ 1 кв 2018 року'!B321</f>
        <v>283</v>
      </c>
      <c r="C444" s="34" t="str">
        <f>'ЕФЕКТИВНІСТЬ 1 кв 2018 року'!C321</f>
        <v>Золочівський районний суд Львівської області</v>
      </c>
      <c r="E444" s="83">
        <f>'ЕФЕКТИВНІСТЬ 1 кв 2018 року'!K321</f>
        <v>3279.1</v>
      </c>
      <c r="F444" s="5">
        <f>'ЕФЕКТИВНІСТЬ 1 кв 2018 року'!E321</f>
        <v>432.56</v>
      </c>
      <c r="G444" s="83">
        <f>'ЕФЕКТИВНІСТЬ 1 кв 2018 року'!N321</f>
        <v>3.7</v>
      </c>
      <c r="H444" s="65">
        <f>'ЕФЕКТИВНІСТЬ 1 кв 2018 року'!R321</f>
        <v>0.60000000000000009</v>
      </c>
      <c r="I444" s="65">
        <f>'ЕФЕКТИВНІСТЬ 1 кв 2018 року'!Q321</f>
        <v>-0.47</v>
      </c>
      <c r="K444" s="23">
        <f>'ЕФЕКТИВНІСТЬ 1 кв 2018 року'!U321</f>
        <v>0</v>
      </c>
      <c r="L444" s="122">
        <f>'ЕФЕКТИВНІСТЬ 1 кв 2018 року'!V321</f>
        <v>0</v>
      </c>
      <c r="M444" s="23">
        <f>'ЕФЕКТИВНІСТЬ 1 кв 2018 року'!W321</f>
        <v>0</v>
      </c>
      <c r="N444" s="17" t="str">
        <f>'ЕФЕКТИВНІСТЬ 1 кв 2018 року'!X321</f>
        <v>ВА</v>
      </c>
    </row>
    <row r="445" spans="2:14" outlineLevel="1" x14ac:dyDescent="0.25">
      <c r="B445" s="2">
        <f>'ЕФЕКТИВНІСТЬ 1 кв 2018 року'!B322</f>
        <v>284</v>
      </c>
      <c r="C445" s="34" t="str">
        <f>'ЕФЕКТИВНІСТЬ 1 кв 2018 року'!C322</f>
        <v>Кам'янка-Бузький районний суд Львівської області</v>
      </c>
      <c r="E445" s="83">
        <f>'ЕФЕКТИВНІСТЬ 1 кв 2018 року'!K322</f>
        <v>2629.7</v>
      </c>
      <c r="F445" s="5">
        <f>'ЕФЕКТИВНІСТЬ 1 кв 2018 року'!E322</f>
        <v>298.83999999999997</v>
      </c>
      <c r="G445" s="83">
        <f>'ЕФЕКТИВНІСТЬ 1 кв 2018 року'!N322</f>
        <v>3.9</v>
      </c>
      <c r="H445" s="65">
        <f>'ЕФЕКТИВНІСТЬ 1 кв 2018 року'!R322</f>
        <v>4.9999999999999989E-2</v>
      </c>
      <c r="I445" s="65">
        <f>'ЕФЕКТИВНІСТЬ 1 кв 2018 року'!Q322</f>
        <v>-2.5199999999999996</v>
      </c>
      <c r="K445" s="23">
        <f>'ЕФЕКТИВНІСТЬ 1 кв 2018 року'!U322</f>
        <v>0</v>
      </c>
      <c r="L445" s="122">
        <f>'ЕФЕКТИВНІСТЬ 1 кв 2018 року'!V322</f>
        <v>0</v>
      </c>
      <c r="M445" s="23">
        <f>'ЕФЕКТИВНІСТЬ 1 кв 2018 року'!W322</f>
        <v>0</v>
      </c>
      <c r="N445" s="17" t="str">
        <f>'ЕФЕКТИВНІСТЬ 1 кв 2018 року'!X322</f>
        <v>ВА</v>
      </c>
    </row>
    <row r="446" spans="2:14" outlineLevel="1" x14ac:dyDescent="0.25">
      <c r="B446" s="2">
        <f>'ЕФЕКТИВНІСТЬ 1 кв 2018 року'!B323</f>
        <v>285</v>
      </c>
      <c r="C446" s="34" t="str">
        <f>'ЕФЕКТИВНІСТЬ 1 кв 2018 року'!C323</f>
        <v>Личаківський районний суд м.Львова</v>
      </c>
      <c r="E446" s="83">
        <f>'ЕФЕКТИВНІСТЬ 1 кв 2018 року'!K323</f>
        <v>5497.2</v>
      </c>
      <c r="F446" s="5">
        <f>'ЕФЕКТИВНІСТЬ 1 кв 2018 року'!E323</f>
        <v>972.96</v>
      </c>
      <c r="G446" s="83">
        <f>'ЕФЕКТИВНІСТЬ 1 кв 2018 року'!N323</f>
        <v>9.6999999999999993</v>
      </c>
      <c r="H446" s="65">
        <f>'ЕФЕКТИВНІСТЬ 1 кв 2018 року'!R323</f>
        <v>0.59</v>
      </c>
      <c r="I446" s="65">
        <f>'ЕФЕКТИВНІСТЬ 1 кв 2018 року'!Q323</f>
        <v>-0.88</v>
      </c>
      <c r="K446" s="23">
        <f>'ЕФЕКТИВНІСТЬ 1 кв 2018 року'!U323</f>
        <v>0</v>
      </c>
      <c r="L446" s="122">
        <f>'ЕФЕКТИВНІСТЬ 1 кв 2018 року'!V323</f>
        <v>0</v>
      </c>
      <c r="M446" s="23">
        <f>'ЕФЕКТИВНІСТЬ 1 кв 2018 року'!W323</f>
        <v>0</v>
      </c>
      <c r="N446" s="17" t="str">
        <f>'ЕФЕКТИВНІСТЬ 1 кв 2018 року'!X323</f>
        <v>ВА</v>
      </c>
    </row>
    <row r="447" spans="2:14" outlineLevel="1" x14ac:dyDescent="0.25">
      <c r="B447" s="2">
        <f>'ЕФЕКТИВНІСТЬ 1 кв 2018 року'!B324</f>
        <v>286</v>
      </c>
      <c r="C447" s="34" t="str">
        <f>'ЕФЕКТИВНІСТЬ 1 кв 2018 року'!C324</f>
        <v>Миколаївський районний суд Львівської області</v>
      </c>
      <c r="E447" s="83">
        <f>'ЕФЕКТИВНІСТЬ 1 кв 2018 року'!K324</f>
        <v>3228.9</v>
      </c>
      <c r="F447" s="5">
        <f>'ЕФЕКТИВНІСТЬ 1 кв 2018 року'!E324</f>
        <v>366.08</v>
      </c>
      <c r="G447" s="83">
        <f>'ЕФЕКТИВНІСТЬ 1 кв 2018 року'!N324</f>
        <v>5.3</v>
      </c>
      <c r="H447" s="65">
        <f>'ЕФЕКТИВНІСТЬ 1 кв 2018 року'!R324</f>
        <v>-4.0000000000000008E-2</v>
      </c>
      <c r="I447" s="65">
        <f>'ЕФЕКТИВНІСТЬ 1 кв 2018 року'!Q324</f>
        <v>0.10999999999999999</v>
      </c>
      <c r="K447" s="23" t="str">
        <f>'ЕФЕКТИВНІСТЬ 1 кв 2018 року'!U324</f>
        <v>АВ</v>
      </c>
      <c r="L447" s="122">
        <f>'ЕФЕКТИВНІСТЬ 1 кв 2018 року'!V324</f>
        <v>0</v>
      </c>
      <c r="M447" s="23">
        <f>'ЕФЕКТИВНІСТЬ 1 кв 2018 року'!W324</f>
        <v>0</v>
      </c>
      <c r="N447" s="17">
        <f>'ЕФЕКТИВНІСТЬ 1 кв 2018 року'!X324</f>
        <v>0</v>
      </c>
    </row>
    <row r="448" spans="2:14" outlineLevel="1" x14ac:dyDescent="0.25">
      <c r="B448" s="2">
        <f>'ЕФЕКТИВНІСТЬ 1 кв 2018 року'!B325</f>
        <v>287</v>
      </c>
      <c r="C448" s="34" t="str">
        <f>'ЕФЕКТИВНІСТЬ 1 кв 2018 року'!C325</f>
        <v>Мостиський районний суд Львівської області</v>
      </c>
      <c r="E448" s="83">
        <f>'ЕФЕКТИВНІСТЬ 1 кв 2018 року'!K325</f>
        <v>2628.3</v>
      </c>
      <c r="F448" s="5">
        <f>'ЕФЕКТИВНІСТЬ 1 кв 2018 року'!E325</f>
        <v>233</v>
      </c>
      <c r="G448" s="83">
        <f>'ЕФЕКТИВНІСТЬ 1 кв 2018 року'!N325</f>
        <v>2.8</v>
      </c>
      <c r="H448" s="65">
        <f>'ЕФЕКТИВНІСТЬ 1 кв 2018 року'!R325</f>
        <v>-0.11</v>
      </c>
      <c r="I448" s="65">
        <f>'ЕФЕКТИВНІСТЬ 1 кв 2018 року'!Q325</f>
        <v>-2.56</v>
      </c>
      <c r="K448" s="23">
        <f>'ЕФЕКТИВНІСТЬ 1 кв 2018 року'!U325</f>
        <v>0</v>
      </c>
      <c r="L448" s="122">
        <f>'ЕФЕКТИВНІСТЬ 1 кв 2018 року'!V325</f>
        <v>0</v>
      </c>
      <c r="M448" s="23" t="str">
        <f>'ЕФЕКТИВНІСТЬ 1 кв 2018 року'!W325</f>
        <v>ВВ</v>
      </c>
      <c r="N448" s="17">
        <f>'ЕФЕКТИВНІСТЬ 1 кв 2018 року'!X325</f>
        <v>0</v>
      </c>
    </row>
    <row r="449" spans="2:14" outlineLevel="1" x14ac:dyDescent="0.25">
      <c r="B449" s="2">
        <f>'ЕФЕКТИВНІСТЬ 1 кв 2018 року'!B326</f>
        <v>288</v>
      </c>
      <c r="C449" s="34" t="str">
        <f>'ЕФЕКТИВНІСТЬ 1 кв 2018 року'!C326</f>
        <v>Перемишлянський районний суд Львівської області</v>
      </c>
      <c r="E449" s="83">
        <f>'ЕФЕКТИВНІСТЬ 1 кв 2018 року'!K326</f>
        <v>2113.5</v>
      </c>
      <c r="F449" s="5">
        <f>'ЕФЕКТИВНІСТЬ 1 кв 2018 року'!E326</f>
        <v>196.71</v>
      </c>
      <c r="G449" s="83">
        <f>'ЕФЕКТИВНІСТЬ 1 кв 2018 року'!N326</f>
        <v>2.6</v>
      </c>
      <c r="H449" s="65">
        <f>'ЕФЕКТИВНІСТЬ 1 кв 2018 року'!R326</f>
        <v>-0.13</v>
      </c>
      <c r="I449" s="65">
        <f>'ЕФЕКТИВНІСТЬ 1 кв 2018 року'!Q326</f>
        <v>-0.72000000000000008</v>
      </c>
      <c r="K449" s="23">
        <f>'ЕФЕКТИВНІСТЬ 1 кв 2018 року'!U326</f>
        <v>0</v>
      </c>
      <c r="L449" s="122">
        <f>'ЕФЕКТИВНІСТЬ 1 кв 2018 року'!V326</f>
        <v>0</v>
      </c>
      <c r="M449" s="23" t="str">
        <f>'ЕФЕКТИВНІСТЬ 1 кв 2018 року'!W326</f>
        <v>ВВ</v>
      </c>
      <c r="N449" s="17">
        <f>'ЕФЕКТИВНІСТЬ 1 кв 2018 року'!X326</f>
        <v>0</v>
      </c>
    </row>
    <row r="450" spans="2:14" outlineLevel="1" x14ac:dyDescent="0.25">
      <c r="B450" s="2">
        <f>'ЕФЕКТИВНІСТЬ 1 кв 2018 року'!B327</f>
        <v>289</v>
      </c>
      <c r="C450" s="34" t="str">
        <f>'ЕФЕКТИВНІСТЬ 1 кв 2018 року'!C327</f>
        <v>Пустомитівський районний суд Львівської області</v>
      </c>
      <c r="E450" s="83">
        <f>'ЕФЕКТИВНІСТЬ 1 кв 2018 року'!K327</f>
        <v>4034.9</v>
      </c>
      <c r="F450" s="5">
        <f>'ЕФЕКТИВНІСТЬ 1 кв 2018 року'!E327</f>
        <v>542.09</v>
      </c>
      <c r="G450" s="83">
        <f>'ЕФЕКТИВНІСТЬ 1 кв 2018 року'!N327</f>
        <v>5.9</v>
      </c>
      <c r="H450" s="65">
        <f>'ЕФЕКТИВНІСТЬ 1 кв 2018 року'!R327</f>
        <v>0.34</v>
      </c>
      <c r="I450" s="65">
        <f>'ЕФЕКТИВНІСТЬ 1 кв 2018 року'!Q327</f>
        <v>-1.5100000000000002</v>
      </c>
      <c r="K450" s="23">
        <f>'ЕФЕКТИВНІСТЬ 1 кв 2018 року'!U327</f>
        <v>0</v>
      </c>
      <c r="L450" s="122">
        <f>'ЕФЕКТИВНІСТЬ 1 кв 2018 року'!V327</f>
        <v>0</v>
      </c>
      <c r="M450" s="23">
        <f>'ЕФЕКТИВНІСТЬ 1 кв 2018 року'!W327</f>
        <v>0</v>
      </c>
      <c r="N450" s="17" t="str">
        <f>'ЕФЕКТИВНІСТЬ 1 кв 2018 року'!X327</f>
        <v>ВА</v>
      </c>
    </row>
    <row r="451" spans="2:14" outlineLevel="1" x14ac:dyDescent="0.25">
      <c r="B451" s="2">
        <f>'ЕФЕКТИВНІСТЬ 1 кв 2018 року'!B328</f>
        <v>290</v>
      </c>
      <c r="C451" s="34" t="str">
        <f>'ЕФЕКТИВНІСТЬ 1 кв 2018 року'!C328</f>
        <v>Радехівський районний суд Львівської області</v>
      </c>
      <c r="E451" s="83">
        <f>'ЕФЕКТИВНІСТЬ 1 кв 2018 року'!K328</f>
        <v>2356.1999999999998</v>
      </c>
      <c r="F451" s="5">
        <f>'ЕФЕКТИВНІСТЬ 1 кв 2018 року'!E328</f>
        <v>128.91999999999999</v>
      </c>
      <c r="G451" s="83">
        <f>'ЕФЕКТИВНІСТЬ 1 кв 2018 року'!N328</f>
        <v>1.9</v>
      </c>
      <c r="H451" s="65">
        <f>'ЕФЕКТИВНІСТЬ 1 кв 2018 року'!R328</f>
        <v>-0.91</v>
      </c>
      <c r="I451" s="65">
        <f>'ЕФЕКТИВНІСТЬ 1 кв 2018 року'!Q328</f>
        <v>-3.2199999999999998</v>
      </c>
      <c r="K451" s="23">
        <f>'ЕФЕКТИВНІСТЬ 1 кв 2018 року'!U328</f>
        <v>0</v>
      </c>
      <c r="L451" s="122">
        <f>'ЕФЕКТИВНІСТЬ 1 кв 2018 року'!V328</f>
        <v>0</v>
      </c>
      <c r="M451" s="23" t="str">
        <f>'ЕФЕКТИВНІСТЬ 1 кв 2018 року'!W328</f>
        <v>ВВ</v>
      </c>
      <c r="N451" s="17">
        <f>'ЕФЕКТИВНІСТЬ 1 кв 2018 року'!X328</f>
        <v>0</v>
      </c>
    </row>
    <row r="452" spans="2:14" outlineLevel="1" x14ac:dyDescent="0.25">
      <c r="B452" s="2">
        <f>'ЕФЕКТИВНІСТЬ 1 кв 2018 року'!B329</f>
        <v>291</v>
      </c>
      <c r="C452" s="34" t="str">
        <f>'ЕФЕКТИВНІСТЬ 1 кв 2018 року'!C329</f>
        <v>Самбірський міськрайонний суд Львівської області</v>
      </c>
      <c r="E452" s="83">
        <f>'ЕФЕКТИВНІСТЬ 1 кв 2018 року'!K329</f>
        <v>4952.7</v>
      </c>
      <c r="F452" s="5">
        <f>'ЕФЕКТИВНІСТЬ 1 кв 2018 року'!E329</f>
        <v>408.74</v>
      </c>
      <c r="G452" s="83">
        <f>'ЕФЕКТИВНІСТЬ 1 кв 2018 року'!N329</f>
        <v>5.9</v>
      </c>
      <c r="H452" s="65">
        <f>'ЕФЕКТИВНІСТЬ 1 кв 2018 року'!R329</f>
        <v>-0.33999999999999997</v>
      </c>
      <c r="I452" s="65">
        <f>'ЕФЕКТИВНІСТЬ 1 кв 2018 року'!Q329</f>
        <v>-0.78999999999999992</v>
      </c>
      <c r="K452" s="23">
        <f>'ЕФЕКТИВНІСТЬ 1 кв 2018 року'!U329</f>
        <v>0</v>
      </c>
      <c r="L452" s="122">
        <f>'ЕФЕКТИВНІСТЬ 1 кв 2018 року'!V329</f>
        <v>0</v>
      </c>
      <c r="M452" s="23" t="str">
        <f>'ЕФЕКТИВНІСТЬ 1 кв 2018 року'!W329</f>
        <v>ВВ</v>
      </c>
      <c r="N452" s="17">
        <f>'ЕФЕКТИВНІСТЬ 1 кв 2018 року'!X329</f>
        <v>0</v>
      </c>
    </row>
    <row r="453" spans="2:14" outlineLevel="1" x14ac:dyDescent="0.25">
      <c r="B453" s="2">
        <f>'ЕФЕКТИВНІСТЬ 1 кв 2018 року'!B330</f>
        <v>292</v>
      </c>
      <c r="C453" s="34" t="str">
        <f>'ЕФЕКТИВНІСТЬ 1 кв 2018 року'!C330</f>
        <v>Сихівський районний суд м.Львова</v>
      </c>
      <c r="E453" s="83">
        <f>'ЕФЕКТИВНІСТЬ 1 кв 2018 року'!K330</f>
        <v>6652.4</v>
      </c>
      <c r="F453" s="5">
        <f>'ЕФЕКТИВНІСТЬ 1 кв 2018 року'!E330</f>
        <v>799.09</v>
      </c>
      <c r="G453" s="83">
        <f>'ЕФЕКТИВНІСТЬ 1 кв 2018 року'!N330</f>
        <v>11.6</v>
      </c>
      <c r="H453" s="65">
        <f>'ЕФЕКТИВНІСТЬ 1 кв 2018 року'!R330</f>
        <v>0</v>
      </c>
      <c r="I453" s="65">
        <f>'ЕФЕКТИВНІСТЬ 1 кв 2018 року'!Q330</f>
        <v>-0.88</v>
      </c>
      <c r="K453" s="23">
        <f>'ЕФЕКТИВНІСТЬ 1 кв 2018 року'!U330</f>
        <v>0</v>
      </c>
      <c r="L453" s="122">
        <f>'ЕФЕКТИВНІСТЬ 1 кв 2018 року'!V330</f>
        <v>0</v>
      </c>
      <c r="M453" s="23">
        <f>'ЕФЕКТИВНІСТЬ 1 кв 2018 року'!W330</f>
        <v>0</v>
      </c>
      <c r="N453" s="17" t="str">
        <f>'ЕФЕКТИВНІСТЬ 1 кв 2018 року'!X330</f>
        <v>ВА</v>
      </c>
    </row>
    <row r="454" spans="2:14" outlineLevel="1" x14ac:dyDescent="0.25">
      <c r="B454" s="2">
        <f>'ЕФЕКТИВНІСТЬ 1 кв 2018 року'!B331</f>
        <v>293</v>
      </c>
      <c r="C454" s="34" t="str">
        <f>'ЕФЕКТИВНІСТЬ 1 кв 2018 року'!C331</f>
        <v>Сколівський районний суд Львівської області</v>
      </c>
      <c r="E454" s="83">
        <f>'ЕФЕКТИВНІСТЬ 1 кв 2018 року'!K331</f>
        <v>2798.1</v>
      </c>
      <c r="F454" s="5">
        <f>'ЕФЕКТИВНІСТЬ 1 кв 2018 року'!E331</f>
        <v>208.18</v>
      </c>
      <c r="G454" s="83">
        <f>'ЕФЕКТИВНІСТЬ 1 кв 2018 року'!N331</f>
        <v>3.9</v>
      </c>
      <c r="H454" s="65">
        <f>'ЕФЕКТИВНІСТЬ 1 кв 2018 року'!R331</f>
        <v>-0.63</v>
      </c>
      <c r="I454" s="65">
        <f>'ЕФЕКТИВНІСТЬ 1 кв 2018 року'!Q331</f>
        <v>-1.1099999999999999</v>
      </c>
      <c r="K454" s="23">
        <f>'ЕФЕКТИВНІСТЬ 1 кв 2018 року'!U331</f>
        <v>0</v>
      </c>
      <c r="L454" s="122">
        <f>'ЕФЕКТИВНІСТЬ 1 кв 2018 року'!V331</f>
        <v>0</v>
      </c>
      <c r="M454" s="23" t="str">
        <f>'ЕФЕКТИВНІСТЬ 1 кв 2018 року'!W331</f>
        <v>ВВ</v>
      </c>
      <c r="N454" s="17">
        <f>'ЕФЕКТИВНІСТЬ 1 кв 2018 року'!X331</f>
        <v>0</v>
      </c>
    </row>
    <row r="455" spans="2:14" outlineLevel="1" x14ac:dyDescent="0.25">
      <c r="B455" s="2">
        <f>'ЕФЕКТИВНІСТЬ 1 кв 2018 року'!B332</f>
        <v>294</v>
      </c>
      <c r="C455" s="34" t="str">
        <f>'ЕФЕКТИВНІСТЬ 1 кв 2018 року'!C332</f>
        <v>Сокальський районний суд Львівської області</v>
      </c>
      <c r="E455" s="83">
        <f>'ЕФЕКТИВНІСТЬ 1 кв 2018 року'!K332</f>
        <v>3062.7</v>
      </c>
      <c r="F455" s="5">
        <f>'ЕФЕКТИВНІСТЬ 1 кв 2018 року'!E332</f>
        <v>459.91</v>
      </c>
      <c r="G455" s="83">
        <f>'ЕФЕКТИВНІСТЬ 1 кв 2018 року'!N332</f>
        <v>4</v>
      </c>
      <c r="H455" s="65">
        <f>'ЕФЕКТИВНІСТЬ 1 кв 2018 року'!R332</f>
        <v>0.66</v>
      </c>
      <c r="I455" s="65">
        <f>'ЕФЕКТИВНІСТЬ 1 кв 2018 року'!Q332</f>
        <v>0.11000000000000004</v>
      </c>
      <c r="K455" s="23">
        <f>'ЕФЕКТИВНІСТЬ 1 кв 2018 року'!U332</f>
        <v>0</v>
      </c>
      <c r="L455" s="122" t="str">
        <f>'ЕФЕКТИВНІСТЬ 1 кв 2018 року'!V332</f>
        <v>АА</v>
      </c>
      <c r="M455" s="23">
        <f>'ЕФЕКТИВНІСТЬ 1 кв 2018 року'!W332</f>
        <v>0</v>
      </c>
      <c r="N455" s="17">
        <f>'ЕФЕКТИВНІСТЬ 1 кв 2018 року'!X332</f>
        <v>0</v>
      </c>
    </row>
    <row r="456" spans="2:14" outlineLevel="1" x14ac:dyDescent="0.25">
      <c r="B456" s="2">
        <f>'ЕФЕКТИВНІСТЬ 1 кв 2018 року'!B333</f>
        <v>295</v>
      </c>
      <c r="C456" s="34" t="str">
        <f>'ЕФЕКТИВНІСТЬ 1 кв 2018 року'!C333</f>
        <v>Старосамбірський районний суд Львівської області</v>
      </c>
      <c r="E456" s="83">
        <f>'ЕФЕКТИВНІСТЬ 1 кв 2018 року'!K333</f>
        <v>2587.6</v>
      </c>
      <c r="F456" s="5">
        <f>'ЕФЕКТИВНІСТЬ 1 кв 2018 року'!E333</f>
        <v>132.19999999999999</v>
      </c>
      <c r="G456" s="83">
        <f>'ЕФЕКТИВНІСТЬ 1 кв 2018 року'!N333</f>
        <v>1.7</v>
      </c>
      <c r="H456" s="65">
        <f>'ЕФЕКТИВНІСТЬ 1 кв 2018 року'!R333</f>
        <v>-0.92</v>
      </c>
      <c r="I456" s="65">
        <f>'ЕФЕКТИВНІСТЬ 1 кв 2018 року'!Q333</f>
        <v>-4.8400000000000007</v>
      </c>
      <c r="K456" s="23">
        <f>'ЕФЕКТИВНІСТЬ 1 кв 2018 року'!U333</f>
        <v>0</v>
      </c>
      <c r="L456" s="122">
        <f>'ЕФЕКТИВНІСТЬ 1 кв 2018 року'!V333</f>
        <v>0</v>
      </c>
      <c r="M456" s="23" t="str">
        <f>'ЕФЕКТИВНІСТЬ 1 кв 2018 року'!W333</f>
        <v>ВВ</v>
      </c>
      <c r="N456" s="17">
        <f>'ЕФЕКТИВНІСТЬ 1 кв 2018 року'!X333</f>
        <v>0</v>
      </c>
    </row>
    <row r="457" spans="2:14" outlineLevel="1" x14ac:dyDescent="0.25">
      <c r="B457" s="2">
        <f>'ЕФЕКТИВНІСТЬ 1 кв 2018 року'!B334</f>
        <v>296</v>
      </c>
      <c r="C457" s="34" t="str">
        <f>'ЕФЕКТИВНІСТЬ 1 кв 2018 року'!C334</f>
        <v>Стрийський міськрайонний суд Львівської області</v>
      </c>
      <c r="E457" s="83">
        <f>'ЕФЕКТИВНІСТЬ 1 кв 2018 року'!K334</f>
        <v>6167.4</v>
      </c>
      <c r="F457" s="5">
        <f>'ЕФЕКТИВНІСТЬ 1 кв 2018 року'!E334</f>
        <v>565.77</v>
      </c>
      <c r="G457" s="83">
        <f>'ЕФЕКТИВНІСТЬ 1 кв 2018 року'!N334</f>
        <v>9</v>
      </c>
      <c r="H457" s="65">
        <f>'ЕФЕКТИВНІСТЬ 1 кв 2018 року'!R334</f>
        <v>-0.28999999999999998</v>
      </c>
      <c r="I457" s="65">
        <f>'ЕФЕКТИВНІСТЬ 1 кв 2018 року'!Q334</f>
        <v>-1.8900000000000001</v>
      </c>
      <c r="K457" s="23">
        <f>'ЕФЕКТИВНІСТЬ 1 кв 2018 року'!U334</f>
        <v>0</v>
      </c>
      <c r="L457" s="122">
        <f>'ЕФЕКТИВНІСТЬ 1 кв 2018 року'!V334</f>
        <v>0</v>
      </c>
      <c r="M457" s="23" t="str">
        <f>'ЕФЕКТИВНІСТЬ 1 кв 2018 року'!W334</f>
        <v>ВВ</v>
      </c>
      <c r="N457" s="17">
        <f>'ЕФЕКТИВНІСТЬ 1 кв 2018 року'!X334</f>
        <v>0</v>
      </c>
    </row>
    <row r="458" spans="2:14" outlineLevel="1" x14ac:dyDescent="0.25">
      <c r="B458" s="2">
        <f>'ЕФЕКТИВНІСТЬ 1 кв 2018 року'!B335</f>
        <v>297</v>
      </c>
      <c r="C458" s="34" t="str">
        <f>'ЕФЕКТИВНІСТЬ 1 кв 2018 року'!C335</f>
        <v>Трускавецький міський суд Львівської області</v>
      </c>
      <c r="E458" s="83">
        <f>'ЕФЕКТИВНІСТЬ 1 кв 2018 року'!K335</f>
        <v>2394.9</v>
      </c>
      <c r="F458" s="5">
        <f>'ЕФЕКТИВНІСТЬ 1 кв 2018 року'!E335</f>
        <v>183.78</v>
      </c>
      <c r="G458" s="83">
        <f>'ЕФЕКТИВНІСТЬ 1 кв 2018 року'!N335</f>
        <v>2.9</v>
      </c>
      <c r="H458" s="65">
        <f>'ЕФЕКТИВНІСТЬ 1 кв 2018 року'!R335</f>
        <v>-0.48</v>
      </c>
      <c r="I458" s="65">
        <f>'ЕФЕКТИВНІСТЬ 1 кв 2018 року'!Q335</f>
        <v>-1.05</v>
      </c>
      <c r="K458" s="23">
        <f>'ЕФЕКТИВНІСТЬ 1 кв 2018 року'!U335</f>
        <v>0</v>
      </c>
      <c r="L458" s="122">
        <f>'ЕФЕКТИВНІСТЬ 1 кв 2018 року'!V335</f>
        <v>0</v>
      </c>
      <c r="M458" s="23" t="str">
        <f>'ЕФЕКТИВНІСТЬ 1 кв 2018 року'!W335</f>
        <v>ВВ</v>
      </c>
      <c r="N458" s="17">
        <f>'ЕФЕКТИВНІСТЬ 1 кв 2018 року'!X335</f>
        <v>0</v>
      </c>
    </row>
    <row r="459" spans="2:14" outlineLevel="1" x14ac:dyDescent="0.25">
      <c r="B459" s="2">
        <f>'ЕФЕКТИВНІСТЬ 1 кв 2018 року'!B336</f>
        <v>298</v>
      </c>
      <c r="C459" s="34" t="str">
        <f>'ЕФЕКТИВНІСТЬ 1 кв 2018 року'!C336</f>
        <v>Турківський районний суд Львівської області</v>
      </c>
      <c r="E459" s="83">
        <f>'ЕФЕКТИВНІСТЬ 1 кв 2018 року'!K336</f>
        <v>2639.6</v>
      </c>
      <c r="F459" s="5">
        <f>'ЕФЕКТИВНІСТЬ 1 кв 2018 року'!E336</f>
        <v>135.41999999999999</v>
      </c>
      <c r="G459" s="83">
        <f>'ЕФЕКТИВНІСТЬ 1 кв 2018 року'!N336</f>
        <v>3</v>
      </c>
      <c r="H459" s="65">
        <f>'ЕФЕКТИВНІСТЬ 1 кв 2018 року'!R336</f>
        <v>-1.27</v>
      </c>
      <c r="I459" s="65">
        <f>'ЕФЕКТИВНІСТЬ 1 кв 2018 року'!Q336</f>
        <v>-1.87</v>
      </c>
      <c r="K459" s="23">
        <f>'ЕФЕКТИВНІСТЬ 1 кв 2018 року'!U336</f>
        <v>0</v>
      </c>
      <c r="L459" s="122">
        <f>'ЕФЕКТИВНІСТЬ 1 кв 2018 року'!V336</f>
        <v>0</v>
      </c>
      <c r="M459" s="23" t="str">
        <f>'ЕФЕКТИВНІСТЬ 1 кв 2018 року'!W336</f>
        <v>ВВ</v>
      </c>
      <c r="N459" s="17">
        <f>'ЕФЕКТИВНІСТЬ 1 кв 2018 року'!X336</f>
        <v>0</v>
      </c>
    </row>
    <row r="460" spans="2:14" outlineLevel="1" x14ac:dyDescent="0.25">
      <c r="B460" s="2">
        <f>'ЕФЕКТИВНІСТЬ 1 кв 2018 року'!B337</f>
        <v>299</v>
      </c>
      <c r="C460" s="34" t="str">
        <f>'ЕФЕКТИВНІСТЬ 1 кв 2018 року'!C337</f>
        <v>Франківський районний суд м.Львова</v>
      </c>
      <c r="E460" s="83">
        <f>'ЕФЕКТИВНІСТЬ 1 кв 2018 року'!K337</f>
        <v>6729.6</v>
      </c>
      <c r="F460" s="5">
        <f>'ЕФЕКТИВНІСТЬ 1 кв 2018 року'!E337</f>
        <v>696.12</v>
      </c>
      <c r="G460" s="83">
        <f>'ЕФЕКТИВНІСТЬ 1 кв 2018 року'!N337</f>
        <v>10.8</v>
      </c>
      <c r="H460" s="65">
        <f>'ЕФЕКТИВНІСТЬ 1 кв 2018 року'!R337</f>
        <v>-0.16999999999999998</v>
      </c>
      <c r="I460" s="65">
        <f>'ЕФЕКТИВНІСТЬ 1 кв 2018 року'!Q337</f>
        <v>-4.17</v>
      </c>
      <c r="K460" s="23">
        <f>'ЕФЕКТИВНІСТЬ 1 кв 2018 року'!U337</f>
        <v>0</v>
      </c>
      <c r="L460" s="122">
        <f>'ЕФЕКТИВНІСТЬ 1 кв 2018 року'!V337</f>
        <v>0</v>
      </c>
      <c r="M460" s="23" t="str">
        <f>'ЕФЕКТИВНІСТЬ 1 кв 2018 року'!W337</f>
        <v>ВВ</v>
      </c>
      <c r="N460" s="17">
        <f>'ЕФЕКТИВНІСТЬ 1 кв 2018 року'!X337</f>
        <v>0</v>
      </c>
    </row>
    <row r="461" spans="2:14" outlineLevel="1" x14ac:dyDescent="0.25">
      <c r="B461" s="2">
        <f>'ЕФЕКТИВНІСТЬ 1 кв 2018 року'!B338</f>
        <v>300</v>
      </c>
      <c r="C461" s="34" t="str">
        <f>'ЕФЕКТИВНІСТЬ 1 кв 2018 року'!C338</f>
        <v>Червоноградський міський суд Львівської області</v>
      </c>
      <c r="E461" s="83">
        <f>'ЕФЕКТИВНІСТЬ 1 кв 2018 року'!K338</f>
        <v>4244.8</v>
      </c>
      <c r="F461" s="5">
        <f>'ЕФЕКТИВНІСТЬ 1 кв 2018 року'!E338</f>
        <v>451.59</v>
      </c>
      <c r="G461" s="83">
        <f>'ЕФЕКТИВНІСТЬ 1 кв 2018 року'!N338</f>
        <v>5.9</v>
      </c>
      <c r="H461" s="65">
        <f>'ЕФЕКТИВНІСТЬ 1 кв 2018 року'!R338</f>
        <v>-1.0000000000000009E-2</v>
      </c>
      <c r="I461" s="65">
        <f>'ЕФЕКТИВНІСТЬ 1 кв 2018 року'!Q338</f>
        <v>-0.83</v>
      </c>
      <c r="K461" s="23">
        <f>'ЕФЕКТИВНІСТЬ 1 кв 2018 року'!U338</f>
        <v>0</v>
      </c>
      <c r="L461" s="122">
        <f>'ЕФЕКТИВНІСТЬ 1 кв 2018 року'!V338</f>
        <v>0</v>
      </c>
      <c r="M461" s="23" t="str">
        <f>'ЕФЕКТИВНІСТЬ 1 кв 2018 року'!W338</f>
        <v>ВВ</v>
      </c>
      <c r="N461" s="17">
        <f>'ЕФЕКТИВНІСТЬ 1 кв 2018 року'!X338</f>
        <v>0</v>
      </c>
    </row>
    <row r="462" spans="2:14" outlineLevel="1" x14ac:dyDescent="0.25">
      <c r="B462" s="2">
        <f>'ЕФЕКТИВНІСТЬ 1 кв 2018 року'!B339</f>
        <v>301</v>
      </c>
      <c r="C462" s="34" t="str">
        <f>'ЕФЕКТИВНІСТЬ 1 кв 2018 року'!C339</f>
        <v>Шевченківський районний суд м.Львова</v>
      </c>
      <c r="E462" s="83">
        <f>'ЕФЕКТИВНІСТЬ 1 кв 2018 року'!K339</f>
        <v>7148</v>
      </c>
      <c r="F462" s="5">
        <f>'ЕФЕКТИВНІСТЬ 1 кв 2018 року'!E339</f>
        <v>1008.85</v>
      </c>
      <c r="G462" s="83">
        <f>'ЕФЕКТИВНІСТЬ 1 кв 2018 року'!N339</f>
        <v>12.9</v>
      </c>
      <c r="H462" s="65">
        <f>'ЕФЕКТИВНІСТЬ 1 кв 2018 року'!R339</f>
        <v>0.21</v>
      </c>
      <c r="I462" s="65">
        <f>'ЕФЕКТИВНІСТЬ 1 кв 2018 року'!Q339</f>
        <v>-8.9999999999999955E-2</v>
      </c>
      <c r="K462" s="23">
        <f>'ЕФЕКТИВНІСТЬ 1 кв 2018 року'!U339</f>
        <v>0</v>
      </c>
      <c r="L462" s="122">
        <f>'ЕФЕКТИВНІСТЬ 1 кв 2018 року'!V339</f>
        <v>0</v>
      </c>
      <c r="M462" s="23">
        <f>'ЕФЕКТИВНІСТЬ 1 кв 2018 року'!W339</f>
        <v>0</v>
      </c>
      <c r="N462" s="17" t="str">
        <f>'ЕФЕКТИВНІСТЬ 1 кв 2018 року'!X339</f>
        <v>ВА</v>
      </c>
    </row>
    <row r="463" spans="2:14" outlineLevel="1" x14ac:dyDescent="0.25">
      <c r="B463" s="2">
        <f>'ЕФЕКТИВНІСТЬ 1 кв 2018 року'!B340</f>
        <v>302</v>
      </c>
      <c r="C463" s="34" t="str">
        <f>'ЕФЕКТИВНІСТЬ 1 кв 2018 року'!C340</f>
        <v>Яворівський районний суд Львівської області</v>
      </c>
      <c r="E463" s="83">
        <f>'ЕФЕКТИВНІСТЬ 1 кв 2018 року'!K340</f>
        <v>2975.1</v>
      </c>
      <c r="F463" s="5">
        <f>'ЕФЕКТИВНІСТЬ 1 кв 2018 року'!E340</f>
        <v>596.76</v>
      </c>
      <c r="G463" s="83">
        <f>'ЕФЕКТИВНІСТЬ 1 кв 2018 року'!N340</f>
        <v>2.9</v>
      </c>
      <c r="H463" s="65">
        <f>'ЕФЕКТИВНІСТЬ 1 кв 2018 року'!R340</f>
        <v>1.8</v>
      </c>
      <c r="I463" s="65">
        <f>'ЕФЕКТИВНІСТЬ 1 кв 2018 року'!Q340</f>
        <v>-2.79</v>
      </c>
      <c r="K463" s="23">
        <f>'ЕФЕКТИВНІСТЬ 1 кв 2018 року'!U340</f>
        <v>0</v>
      </c>
      <c r="L463" s="122">
        <f>'ЕФЕКТИВНІСТЬ 1 кв 2018 року'!V340</f>
        <v>0</v>
      </c>
      <c r="M463" s="23">
        <f>'ЕФЕКТИВНІСТЬ 1 кв 2018 року'!W340</f>
        <v>0</v>
      </c>
      <c r="N463" s="17" t="str">
        <f>'ЕФЕКТИВНІСТЬ 1 кв 2018 року'!X340</f>
        <v>ВА</v>
      </c>
    </row>
    <row r="464" spans="2:14" ht="24" customHeight="1" outlineLevel="1" x14ac:dyDescent="0.25">
      <c r="B464" s="137"/>
      <c r="C464" s="210" t="s">
        <v>805</v>
      </c>
      <c r="D464" s="210"/>
      <c r="E464" s="210"/>
      <c r="F464" s="167"/>
      <c r="G464" s="166"/>
      <c r="H464" s="168"/>
      <c r="I464" s="168"/>
      <c r="K464" s="172"/>
      <c r="L464" s="170"/>
      <c r="M464" s="172"/>
      <c r="N464" s="140"/>
    </row>
    <row r="465" spans="2:14" ht="18.75" x14ac:dyDescent="0.25">
      <c r="C465" s="134" t="s">
        <v>708</v>
      </c>
      <c r="E465" s="78"/>
      <c r="F465" s="78"/>
      <c r="G465" s="78"/>
      <c r="H465" s="78"/>
      <c r="I465" s="78"/>
      <c r="K465" s="78"/>
      <c r="L465" s="78"/>
      <c r="M465" s="78"/>
      <c r="N465" s="78"/>
    </row>
    <row r="466" spans="2:14" ht="22.5" customHeight="1" outlineLevel="1" x14ac:dyDescent="0.25">
      <c r="B466" s="2">
        <f>'ЕФЕКТИВНІСТЬ 1 кв 2018 року'!B341</f>
        <v>303</v>
      </c>
      <c r="C466" s="34" t="str">
        <f>'ЕФЕКТИВНІСТЬ 1 кв 2018 року'!C341</f>
        <v>Арбузинський районний суд Миколаївської області</v>
      </c>
      <c r="E466" s="83">
        <f>'ЕФЕКТИВНІСТЬ 1 кв 2018 року'!K341</f>
        <v>3646.5</v>
      </c>
      <c r="F466" s="5">
        <f>'ЕФЕКТИВНІСТЬ 1 кв 2018 року'!E341</f>
        <v>195.99</v>
      </c>
      <c r="G466" s="83">
        <f>'ЕФЕКТИВНІСТЬ 1 кв 2018 року'!N341</f>
        <v>4</v>
      </c>
      <c r="H466" s="65">
        <f>'ЕФЕКТИВНІСТЬ 1 кв 2018 року'!R341</f>
        <v>-1.1400000000000001</v>
      </c>
      <c r="I466" s="65">
        <f>'ЕФЕКТИВНІСТЬ 1 кв 2018 року'!Q341</f>
        <v>-0.12999999999999995</v>
      </c>
      <c r="K466" s="23">
        <f>'ЕФЕКТИВНІСТЬ 1 кв 2018 року'!U341</f>
        <v>0</v>
      </c>
      <c r="L466" s="122">
        <f>'ЕФЕКТИВНІСТЬ 1 кв 2018 року'!V341</f>
        <v>0</v>
      </c>
      <c r="M466" s="23" t="str">
        <f>'ЕФЕКТИВНІСТЬ 1 кв 2018 року'!W341</f>
        <v>ВВ</v>
      </c>
      <c r="N466" s="17">
        <f>'ЕФЕКТИВНІСТЬ 1 кв 2018 року'!X341</f>
        <v>0</v>
      </c>
    </row>
    <row r="467" spans="2:14" outlineLevel="1" x14ac:dyDescent="0.25">
      <c r="B467" s="2">
        <f>'ЕФЕКТИВНІСТЬ 1 кв 2018 року'!B342</f>
        <v>304</v>
      </c>
      <c r="C467" s="34" t="str">
        <f>'ЕФЕКТИВНІСТЬ 1 кв 2018 року'!C342</f>
        <v>Баштанський районний суд Миколаївської області</v>
      </c>
      <c r="E467" s="83">
        <f>'ЕФЕКТИВНІСТЬ 1 кв 2018 року'!K342</f>
        <v>3098.4</v>
      </c>
      <c r="F467" s="5">
        <f>'ЕФЕКТИВНІСТЬ 1 кв 2018 року'!E342</f>
        <v>183.38</v>
      </c>
      <c r="G467" s="83">
        <f>'ЕФЕКТИВНІСТЬ 1 кв 2018 року'!N342</f>
        <v>2</v>
      </c>
      <c r="H467" s="65">
        <f>'ЕФЕКТИВНІСТЬ 1 кв 2018 року'!R342</f>
        <v>-0.51</v>
      </c>
      <c r="I467" s="65">
        <f>'ЕФЕКТИВНІСТЬ 1 кв 2018 року'!Q342</f>
        <v>-1.69</v>
      </c>
      <c r="K467" s="23">
        <f>'ЕФЕКТИВНІСТЬ 1 кв 2018 року'!U342</f>
        <v>0</v>
      </c>
      <c r="L467" s="122">
        <f>'ЕФЕКТИВНІСТЬ 1 кв 2018 року'!V342</f>
        <v>0</v>
      </c>
      <c r="M467" s="23" t="str">
        <f>'ЕФЕКТИВНІСТЬ 1 кв 2018 року'!W342</f>
        <v>ВВ</v>
      </c>
      <c r="N467" s="17">
        <f>'ЕФЕКТИВНІСТЬ 1 кв 2018 року'!X342</f>
        <v>0</v>
      </c>
    </row>
    <row r="468" spans="2:14" outlineLevel="1" x14ac:dyDescent="0.25">
      <c r="B468" s="2">
        <f>'ЕФЕКТИВНІСТЬ 1 кв 2018 року'!B343</f>
        <v>305</v>
      </c>
      <c r="C468" s="34" t="str">
        <f>'ЕФЕКТИВНІСТЬ 1 кв 2018 року'!C343</f>
        <v>Березанський районний суд Миколаївської області</v>
      </c>
      <c r="E468" s="83">
        <f>'ЕФЕКТИВНІСТЬ 1 кв 2018 року'!K343</f>
        <v>2915.5</v>
      </c>
      <c r="F468" s="5">
        <f>'ЕФЕКТИВНІСТЬ 1 кв 2018 року'!E343</f>
        <v>99</v>
      </c>
      <c r="G468" s="83">
        <f>'ЕФЕКТИВНІСТЬ 1 кв 2018 року'!N343</f>
        <v>3</v>
      </c>
      <c r="H468" s="65">
        <f>'ЕФЕКТИВНІСТЬ 1 кв 2018 року'!R343</f>
        <v>-2.29</v>
      </c>
      <c r="I468" s="65">
        <f>'ЕФЕКТИВНІСТЬ 1 кв 2018 року'!Q343</f>
        <v>-4.88</v>
      </c>
      <c r="K468" s="23">
        <f>'ЕФЕКТИВНІСТЬ 1 кв 2018 року'!U343</f>
        <v>0</v>
      </c>
      <c r="L468" s="122">
        <f>'ЕФЕКТИВНІСТЬ 1 кв 2018 року'!V343</f>
        <v>0</v>
      </c>
      <c r="M468" s="23" t="str">
        <f>'ЕФЕКТИВНІСТЬ 1 кв 2018 року'!W343</f>
        <v>ВВ</v>
      </c>
      <c r="N468" s="17">
        <f>'ЕФЕКТИВНІСТЬ 1 кв 2018 року'!X343</f>
        <v>0</v>
      </c>
    </row>
    <row r="469" spans="2:14" ht="24" outlineLevel="1" x14ac:dyDescent="0.25">
      <c r="B469" s="2">
        <f>'ЕФЕКТИВНІСТЬ 1 кв 2018 року'!B344</f>
        <v>306</v>
      </c>
      <c r="C469" s="34" t="str">
        <f>'ЕФЕКТИВНІСТЬ 1 кв 2018 року'!C344</f>
        <v>Березнегуватський районний суд Миколаївської області</v>
      </c>
      <c r="E469" s="83">
        <f>'ЕФЕКТИВНІСТЬ 1 кв 2018 року'!K344</f>
        <v>2932.6</v>
      </c>
      <c r="F469" s="5">
        <f>'ЕФЕКТИВНІСТЬ 1 кв 2018 року'!E344</f>
        <v>108.26</v>
      </c>
      <c r="G469" s="83">
        <f>'ЕФЕКТИВНІСТЬ 1 кв 2018 року'!N344</f>
        <v>3</v>
      </c>
      <c r="H469" s="65">
        <f>'ЕФЕКТИВНІСТЬ 1 кв 2018 року'!R344</f>
        <v>-2.0499999999999998</v>
      </c>
      <c r="I469" s="65">
        <f>'ЕФЕКТИВНІСТЬ 1 кв 2018 року'!Q344</f>
        <v>-1.4</v>
      </c>
      <c r="K469" s="23">
        <f>'ЕФЕКТИВНІСТЬ 1 кв 2018 року'!U344</f>
        <v>0</v>
      </c>
      <c r="L469" s="122">
        <f>'ЕФЕКТИВНІСТЬ 1 кв 2018 року'!V344</f>
        <v>0</v>
      </c>
      <c r="M469" s="23" t="str">
        <f>'ЕФЕКТИВНІСТЬ 1 кв 2018 року'!W344</f>
        <v>ВВ</v>
      </c>
      <c r="N469" s="17">
        <f>'ЕФЕКТИВНІСТЬ 1 кв 2018 року'!X344</f>
        <v>0</v>
      </c>
    </row>
    <row r="470" spans="2:14" outlineLevel="1" x14ac:dyDescent="0.25">
      <c r="B470" s="2">
        <f>'ЕФЕКТИВНІСТЬ 1 кв 2018 року'!B345</f>
        <v>307</v>
      </c>
      <c r="C470" s="34" t="str">
        <f>'ЕФЕКТИВНІСТЬ 1 кв 2018 року'!C345</f>
        <v>Братський районний суд Миколаївської області</v>
      </c>
      <c r="E470" s="83">
        <f>'ЕФЕКТИВНІСТЬ 1 кв 2018 року'!K345</f>
        <v>2468</v>
      </c>
      <c r="F470" s="5">
        <f>'ЕФЕКТИВНІСТЬ 1 кв 2018 року'!E345</f>
        <v>124.23</v>
      </c>
      <c r="G470" s="83">
        <f>'ЕФЕКТИВНІСТЬ 1 кв 2018 року'!N345</f>
        <v>1</v>
      </c>
      <c r="H470" s="65">
        <f>'ЕФЕКТИВНІСТЬ 1 кв 2018 року'!R345</f>
        <v>-0.43000000000000005</v>
      </c>
      <c r="I470" s="65">
        <f>'ЕФЕКТИВНІСТЬ 1 кв 2018 року'!Q345</f>
        <v>-0.48000000000000004</v>
      </c>
      <c r="K470" s="23">
        <f>'ЕФЕКТИВНІСТЬ 1 кв 2018 року'!U345</f>
        <v>0</v>
      </c>
      <c r="L470" s="122">
        <f>'ЕФЕКТИВНІСТЬ 1 кв 2018 року'!V345</f>
        <v>0</v>
      </c>
      <c r="M470" s="23" t="str">
        <f>'ЕФЕКТИВНІСТЬ 1 кв 2018 року'!W345</f>
        <v>ВВ</v>
      </c>
      <c r="N470" s="17">
        <f>'ЕФЕКТИВНІСТЬ 1 кв 2018 року'!X345</f>
        <v>0</v>
      </c>
    </row>
    <row r="471" spans="2:14" ht="24" outlineLevel="1" x14ac:dyDescent="0.25">
      <c r="B471" s="2">
        <f>'ЕФЕКТИВНІСТЬ 1 кв 2018 року'!B346</f>
        <v>308</v>
      </c>
      <c r="C471" s="34" t="str">
        <f>'ЕФЕКТИВНІСТЬ 1 кв 2018 року'!C346</f>
        <v>Веселинівський районний суд Миколаївської області</v>
      </c>
      <c r="E471" s="83">
        <f>'ЕФЕКТИВНІСТЬ 1 кв 2018 року'!K346</f>
        <v>3422.5</v>
      </c>
      <c r="F471" s="5">
        <f>'ЕФЕКТИВНІСТЬ 1 кв 2018 року'!E346</f>
        <v>209.49</v>
      </c>
      <c r="G471" s="83">
        <f>'ЕФЕКТИВНІСТЬ 1 кв 2018 року'!N346</f>
        <v>4</v>
      </c>
      <c r="H471" s="65">
        <f>'ЕФЕКТИВНІСТЬ 1 кв 2018 року'!R346</f>
        <v>-0.89999999999999991</v>
      </c>
      <c r="I471" s="65">
        <f>'ЕФЕКТИВНІСТЬ 1 кв 2018 року'!Q346</f>
        <v>-0.93</v>
      </c>
      <c r="K471" s="23">
        <f>'ЕФЕКТИВНІСТЬ 1 кв 2018 року'!U346</f>
        <v>0</v>
      </c>
      <c r="L471" s="122">
        <f>'ЕФЕКТИВНІСТЬ 1 кв 2018 року'!V346</f>
        <v>0</v>
      </c>
      <c r="M471" s="23" t="str">
        <f>'ЕФЕКТИВНІСТЬ 1 кв 2018 року'!W346</f>
        <v>ВВ</v>
      </c>
      <c r="N471" s="17">
        <f>'ЕФЕКТИВНІСТЬ 1 кв 2018 року'!X346</f>
        <v>0</v>
      </c>
    </row>
    <row r="472" spans="2:14" ht="24" outlineLevel="1" x14ac:dyDescent="0.25">
      <c r="B472" s="2">
        <f>'ЕФЕКТИВНІСТЬ 1 кв 2018 року'!B347</f>
        <v>309</v>
      </c>
      <c r="C472" s="34" t="str">
        <f>'ЕФЕКТИВНІСТЬ 1 кв 2018 року'!C347</f>
        <v>Вознесенський міськрайонний суд Миколаївської області</v>
      </c>
      <c r="E472" s="83">
        <f>'ЕФЕКТИВНІСТЬ 1 кв 2018 року'!K347</f>
        <v>6339.9</v>
      </c>
      <c r="F472" s="5">
        <f>'ЕФЕКТИВНІСТЬ 1 кв 2018 року'!E347</f>
        <v>948.32</v>
      </c>
      <c r="G472" s="83">
        <f>'ЕФЕКТИВНІСТЬ 1 кв 2018 року'!N347</f>
        <v>8.9</v>
      </c>
      <c r="H472" s="65">
        <f>'ЕФЕКТИВНІСТЬ 1 кв 2018 року'!R347</f>
        <v>0.57000000000000006</v>
      </c>
      <c r="I472" s="65">
        <f>'ЕФЕКТИВНІСТЬ 1 кв 2018 року'!Q347</f>
        <v>0.32999999999999996</v>
      </c>
      <c r="K472" s="23">
        <f>'ЕФЕКТИВНІСТЬ 1 кв 2018 року'!U347</f>
        <v>0</v>
      </c>
      <c r="L472" s="122" t="str">
        <f>'ЕФЕКТИВНІСТЬ 1 кв 2018 року'!V347</f>
        <v>АА</v>
      </c>
      <c r="M472" s="23">
        <f>'ЕФЕКТИВНІСТЬ 1 кв 2018 року'!W347</f>
        <v>0</v>
      </c>
      <c r="N472" s="17">
        <f>'ЕФЕКТИВНІСТЬ 1 кв 2018 року'!X347</f>
        <v>0</v>
      </c>
    </row>
    <row r="473" spans="2:14" outlineLevel="1" x14ac:dyDescent="0.25">
      <c r="B473" s="2">
        <f>'ЕФЕКТИВНІСТЬ 1 кв 2018 року'!B348</f>
        <v>310</v>
      </c>
      <c r="C473" s="34" t="str">
        <f>'ЕФЕКТИВНІСТЬ 1 кв 2018 року'!C348</f>
        <v>Врадіївський районний суд Миколаївської області</v>
      </c>
      <c r="E473" s="83">
        <f>'ЕФЕКТИВНІСТЬ 1 кв 2018 року'!K348</f>
        <v>2928</v>
      </c>
      <c r="F473" s="5">
        <f>'ЕФЕКТИВНІСТЬ 1 кв 2018 року'!E348</f>
        <v>129.5</v>
      </c>
      <c r="G473" s="83">
        <f>'ЕФЕКТИВНІСТЬ 1 кв 2018 року'!N348</f>
        <v>2</v>
      </c>
      <c r="H473" s="65">
        <f>'ЕФЕКТИВНІСТЬ 1 кв 2018 року'!R348</f>
        <v>-1.33</v>
      </c>
      <c r="I473" s="65">
        <f>'ЕФЕКТИВНІСТЬ 1 кв 2018 року'!Q348</f>
        <v>-0.30999999999999994</v>
      </c>
      <c r="K473" s="23">
        <f>'ЕФЕКТИВНІСТЬ 1 кв 2018 року'!U348</f>
        <v>0</v>
      </c>
      <c r="L473" s="122">
        <f>'ЕФЕКТИВНІСТЬ 1 кв 2018 року'!V348</f>
        <v>0</v>
      </c>
      <c r="M473" s="23" t="str">
        <f>'ЕФЕКТИВНІСТЬ 1 кв 2018 року'!W348</f>
        <v>ВВ</v>
      </c>
      <c r="N473" s="17">
        <f>'ЕФЕКТИВНІСТЬ 1 кв 2018 року'!X348</f>
        <v>0</v>
      </c>
    </row>
    <row r="474" spans="2:14" outlineLevel="1" x14ac:dyDescent="0.25">
      <c r="B474" s="2">
        <f>'ЕФЕКТИВНІСТЬ 1 кв 2018 року'!B349</f>
        <v>311</v>
      </c>
      <c r="C474" s="34" t="str">
        <f>'ЕФЕКТИВНІСТЬ 1 кв 2018 року'!C349</f>
        <v>Доманівський районний суд Миколаївської області</v>
      </c>
      <c r="E474" s="83">
        <f>'ЕФЕКТИВНІСТЬ 1 кв 2018 року'!K349</f>
        <v>3365.4</v>
      </c>
      <c r="F474" s="5">
        <f>'ЕФЕКТИВНІСТЬ 1 кв 2018 року'!E349</f>
        <v>114.07</v>
      </c>
      <c r="G474" s="83">
        <f>'ЕФЕКТИВНІСТЬ 1 кв 2018 року'!N349</f>
        <v>4</v>
      </c>
      <c r="H474" s="65">
        <f>'ЕФЕКТИВНІСТЬ 1 кв 2018 року'!R349</f>
        <v>-2.34</v>
      </c>
      <c r="I474" s="65">
        <f>'ЕФЕКТИВНІСТЬ 1 кв 2018 року'!Q349</f>
        <v>-1.3599999999999999</v>
      </c>
      <c r="K474" s="23">
        <f>'ЕФЕКТИВНІСТЬ 1 кв 2018 року'!U349</f>
        <v>0</v>
      </c>
      <c r="L474" s="122">
        <f>'ЕФЕКТИВНІСТЬ 1 кв 2018 року'!V349</f>
        <v>0</v>
      </c>
      <c r="M474" s="23" t="str">
        <f>'ЕФЕКТИВНІСТЬ 1 кв 2018 року'!W349</f>
        <v>ВВ</v>
      </c>
      <c r="N474" s="17">
        <f>'ЕФЕКТИВНІСТЬ 1 кв 2018 року'!X349</f>
        <v>0</v>
      </c>
    </row>
    <row r="475" spans="2:14" outlineLevel="1" x14ac:dyDescent="0.25">
      <c r="B475" s="2">
        <f>'ЕФЕКТИВНІСТЬ 1 кв 2018 року'!B350</f>
        <v>312</v>
      </c>
      <c r="C475" s="34" t="str">
        <f>'ЕФЕКТИВНІСТЬ 1 кв 2018 року'!C350</f>
        <v>Єланецький районний суд Миколаївської області</v>
      </c>
      <c r="E475" s="83">
        <f>'ЕФЕКТИВНІСТЬ 1 кв 2018 року'!K350</f>
        <v>2624.6</v>
      </c>
      <c r="F475" s="5">
        <f>'ЕФЕКТИВНІСТЬ 1 кв 2018 року'!E350</f>
        <v>104.92</v>
      </c>
      <c r="G475" s="83">
        <f>'ЕФЕКТИВНІСТЬ 1 кв 2018 року'!N350</f>
        <v>1</v>
      </c>
      <c r="H475" s="65">
        <f>'ЕФЕКТИВНІСТЬ 1 кв 2018 року'!R350</f>
        <v>-1.1000000000000001</v>
      </c>
      <c r="I475" s="65">
        <f>'ЕФЕКТИВНІСТЬ 1 кв 2018 року'!Q350</f>
        <v>-0.59000000000000008</v>
      </c>
      <c r="K475" s="23">
        <f>'ЕФЕКТИВНІСТЬ 1 кв 2018 року'!U350</f>
        <v>0</v>
      </c>
      <c r="L475" s="122">
        <f>'ЕФЕКТИВНІСТЬ 1 кв 2018 року'!V350</f>
        <v>0</v>
      </c>
      <c r="M475" s="23" t="str">
        <f>'ЕФЕКТИВНІСТЬ 1 кв 2018 року'!W350</f>
        <v>ВВ</v>
      </c>
      <c r="N475" s="17">
        <f>'ЕФЕКТИВНІСТЬ 1 кв 2018 року'!X350</f>
        <v>0</v>
      </c>
    </row>
    <row r="476" spans="2:14" outlineLevel="1" x14ac:dyDescent="0.25">
      <c r="B476" s="2">
        <f>'ЕФЕКТИВНІСТЬ 1 кв 2018 року'!B351</f>
        <v>313</v>
      </c>
      <c r="C476" s="34" t="str">
        <f>'ЕФЕКТИВНІСТЬ 1 кв 2018 року'!C351</f>
        <v>Жовтневий районний суд Миколаївської області</v>
      </c>
      <c r="E476" s="83">
        <f>'ЕФЕКТИВНІСТЬ 1 кв 2018 року'!K351</f>
        <v>3263.7</v>
      </c>
      <c r="F476" s="5">
        <f>'ЕФЕКТИВНІСТЬ 1 кв 2018 року'!E351</f>
        <v>367.78</v>
      </c>
      <c r="G476" s="83">
        <f>'ЕФЕКТИВНІСТЬ 1 кв 2018 року'!N351</f>
        <v>4.7</v>
      </c>
      <c r="H476" s="65">
        <f>'ЕФЕКТИВНІСТЬ 1 кв 2018 року'!R351</f>
        <v>5.0000000000000017E-2</v>
      </c>
      <c r="I476" s="65">
        <f>'ЕФЕКТИВНІСТЬ 1 кв 2018 року'!Q351</f>
        <v>-0.38999999999999996</v>
      </c>
      <c r="K476" s="23">
        <f>'ЕФЕКТИВНІСТЬ 1 кв 2018 року'!U351</f>
        <v>0</v>
      </c>
      <c r="L476" s="122">
        <f>'ЕФЕКТИВНІСТЬ 1 кв 2018 року'!V351</f>
        <v>0</v>
      </c>
      <c r="M476" s="23">
        <f>'ЕФЕКТИВНІСТЬ 1 кв 2018 року'!W351</f>
        <v>0</v>
      </c>
      <c r="N476" s="17" t="str">
        <f>'ЕФЕКТИВНІСТЬ 1 кв 2018 року'!X351</f>
        <v>ВА</v>
      </c>
    </row>
    <row r="477" spans="2:14" outlineLevel="1" x14ac:dyDescent="0.25">
      <c r="B477" s="2">
        <f>'ЕФЕКТИВНІСТЬ 1 кв 2018 року'!B352</f>
        <v>314</v>
      </c>
      <c r="C477" s="34" t="str">
        <f>'ЕФЕКТИВНІСТЬ 1 кв 2018 року'!C352</f>
        <v>Заводський районний суд м. Миколаєва</v>
      </c>
      <c r="E477" s="83">
        <f>'ЕФЕКТИВНІСТЬ 1 кв 2018 року'!K352</f>
        <v>6206.5</v>
      </c>
      <c r="F477" s="5">
        <f>'ЕФЕКТИВНІСТЬ 1 кв 2018 року'!E352</f>
        <v>994.48</v>
      </c>
      <c r="G477" s="83">
        <f>'ЕФЕКТИВНІСТЬ 1 кв 2018 року'!N352</f>
        <v>10.9</v>
      </c>
      <c r="H477" s="65">
        <f>'ЕФЕКТИВНІСТЬ 1 кв 2018 року'!R352</f>
        <v>0.43</v>
      </c>
      <c r="I477" s="65">
        <f>'ЕФЕКТИВНІСТЬ 1 кв 2018 року'!Q352</f>
        <v>-0.89</v>
      </c>
      <c r="K477" s="23">
        <f>'ЕФЕКТИВНІСТЬ 1 кв 2018 року'!U352</f>
        <v>0</v>
      </c>
      <c r="L477" s="122">
        <f>'ЕФЕКТИВНІСТЬ 1 кв 2018 року'!V352</f>
        <v>0</v>
      </c>
      <c r="M477" s="23">
        <f>'ЕФЕКТИВНІСТЬ 1 кв 2018 року'!W352</f>
        <v>0</v>
      </c>
      <c r="N477" s="17" t="str">
        <f>'ЕФЕКТИВНІСТЬ 1 кв 2018 року'!X352</f>
        <v>ВА</v>
      </c>
    </row>
    <row r="478" spans="2:14" outlineLevel="1" x14ac:dyDescent="0.25">
      <c r="B478" s="2">
        <f>'ЕФЕКТИВНІСТЬ 1 кв 2018 року'!B353</f>
        <v>315</v>
      </c>
      <c r="C478" s="34" t="str">
        <f>'ЕФЕКТИВНІСТЬ 1 кв 2018 року'!C353</f>
        <v>Казанківський районний суд Миколаївської області</v>
      </c>
      <c r="E478" s="83">
        <f>'ЕФЕКТИВНІСТЬ 1 кв 2018 року'!K353</f>
        <v>2824.9</v>
      </c>
      <c r="F478" s="5">
        <f>'ЕФЕКТИВНІСТЬ 1 кв 2018 року'!E353</f>
        <v>178.2</v>
      </c>
      <c r="G478" s="83">
        <f>'ЕФЕКТИВНІСТЬ 1 кв 2018 року'!N353</f>
        <v>2.9</v>
      </c>
      <c r="H478" s="65">
        <f>'ЕФЕКТИВНІСТЬ 1 кв 2018 року'!R353</f>
        <v>-0.76</v>
      </c>
      <c r="I478" s="65">
        <f>'ЕФЕКТИВНІСТЬ 1 кв 2018 року'!Q353</f>
        <v>-0.12000000000000004</v>
      </c>
      <c r="K478" s="23">
        <f>'ЕФЕКТИВНІСТЬ 1 кв 2018 року'!U353</f>
        <v>0</v>
      </c>
      <c r="L478" s="122">
        <f>'ЕФЕКТИВНІСТЬ 1 кв 2018 року'!V353</f>
        <v>0</v>
      </c>
      <c r="M478" s="23" t="str">
        <f>'ЕФЕКТИВНІСТЬ 1 кв 2018 року'!W353</f>
        <v>ВВ</v>
      </c>
      <c r="N478" s="17">
        <f>'ЕФЕКТИВНІСТЬ 1 кв 2018 року'!X353</f>
        <v>0</v>
      </c>
    </row>
    <row r="479" spans="2:14" outlineLevel="1" x14ac:dyDescent="0.25">
      <c r="B479" s="2">
        <f>'ЕФЕКТИВНІСТЬ 1 кв 2018 року'!B354</f>
        <v>316</v>
      </c>
      <c r="C479" s="34" t="str">
        <f>'ЕФЕКТИВНІСТЬ 1 кв 2018 року'!C354</f>
        <v>Корабельний районний суд м. Миколаєва</v>
      </c>
      <c r="E479" s="83">
        <f>'ЕФЕКТИВНІСТЬ 1 кв 2018 року'!K354</f>
        <v>4624</v>
      </c>
      <c r="F479" s="5">
        <f>'ЕФЕКТИВНІСТЬ 1 кв 2018 року'!E354</f>
        <v>573.74</v>
      </c>
      <c r="G479" s="83">
        <f>'ЕФЕКТИВНІСТЬ 1 кв 2018 року'!N354</f>
        <v>8</v>
      </c>
      <c r="H479" s="65">
        <f>'ЕФЕКТИВНІСТЬ 1 кв 2018 року'!R354</f>
        <v>6.0000000000000026E-2</v>
      </c>
      <c r="I479" s="65">
        <f>'ЕФЕКТИВНІСТЬ 1 кв 2018 року'!Q354</f>
        <v>-0.74</v>
      </c>
      <c r="K479" s="23">
        <f>'ЕФЕКТИВНІСТЬ 1 кв 2018 року'!U354</f>
        <v>0</v>
      </c>
      <c r="L479" s="122">
        <f>'ЕФЕКТИВНІСТЬ 1 кв 2018 року'!V354</f>
        <v>0</v>
      </c>
      <c r="M479" s="23">
        <f>'ЕФЕКТИВНІСТЬ 1 кв 2018 року'!W354</f>
        <v>0</v>
      </c>
      <c r="N479" s="17" t="str">
        <f>'ЕФЕКТИВНІСТЬ 1 кв 2018 року'!X354</f>
        <v>ВА</v>
      </c>
    </row>
    <row r="480" spans="2:14" ht="24" outlineLevel="1" x14ac:dyDescent="0.25">
      <c r="B480" s="2">
        <f>'ЕФЕКТИВНІСТЬ 1 кв 2018 року'!B355</f>
        <v>317</v>
      </c>
      <c r="C480" s="34" t="str">
        <f>'ЕФЕКТИВНІСТЬ 1 кв 2018 року'!C355</f>
        <v>Кривоозерський районний суд Миколаївської області</v>
      </c>
      <c r="E480" s="83">
        <f>'ЕФЕКТИВНІСТЬ 1 кв 2018 року'!K355</f>
        <v>3281</v>
      </c>
      <c r="F480" s="5">
        <f>'ЕФЕКТИВНІСТЬ 1 кв 2018 року'!E355</f>
        <v>140.85</v>
      </c>
      <c r="G480" s="83">
        <f>'ЕФЕКТИВНІСТЬ 1 кв 2018 року'!N355</f>
        <v>3</v>
      </c>
      <c r="H480" s="65">
        <f>'ЕФЕКТИВНІСТЬ 1 кв 2018 року'!R355</f>
        <v>-1.59</v>
      </c>
      <c r="I480" s="65">
        <f>'ЕФЕКТИВНІСТЬ 1 кв 2018 року'!Q355</f>
        <v>-0.37</v>
      </c>
      <c r="K480" s="23">
        <f>'ЕФЕКТИВНІСТЬ 1 кв 2018 року'!U355</f>
        <v>0</v>
      </c>
      <c r="L480" s="122">
        <f>'ЕФЕКТИВНІСТЬ 1 кв 2018 року'!V355</f>
        <v>0</v>
      </c>
      <c r="M480" s="23" t="str">
        <f>'ЕФЕКТИВНІСТЬ 1 кв 2018 року'!W355</f>
        <v>ВВ</v>
      </c>
      <c r="N480" s="17">
        <f>'ЕФЕКТИВНІСТЬ 1 кв 2018 року'!X355</f>
        <v>0</v>
      </c>
    </row>
    <row r="481" spans="2:14" outlineLevel="1" x14ac:dyDescent="0.25">
      <c r="B481" s="2">
        <f>'ЕФЕКТИВНІСТЬ 1 кв 2018 року'!B356</f>
        <v>318</v>
      </c>
      <c r="C481" s="34" t="str">
        <f>'ЕФЕКТИВНІСТЬ 1 кв 2018 року'!C356</f>
        <v>Ленінський районний суд м. Миколаєва</v>
      </c>
      <c r="E481" s="83">
        <f>'ЕФЕКТИВНІСТЬ 1 кв 2018 року'!K356</f>
        <v>5996.6</v>
      </c>
      <c r="F481" s="5">
        <f>'ЕФЕКТИВНІСТЬ 1 кв 2018 року'!E356</f>
        <v>893.19</v>
      </c>
      <c r="G481" s="83">
        <f>'ЕФЕКТИВНІСТЬ 1 кв 2018 року'!N356</f>
        <v>9.9</v>
      </c>
      <c r="H481" s="65">
        <f>'ЕФЕКТИВНІСТЬ 1 кв 2018 року'!R356</f>
        <v>0.38</v>
      </c>
      <c r="I481" s="65">
        <f>'ЕФЕКТИВНІСТЬ 1 кв 2018 року'!Q356</f>
        <v>-1.4</v>
      </c>
      <c r="K481" s="23">
        <f>'ЕФЕКТИВНІСТЬ 1 кв 2018 року'!U356</f>
        <v>0</v>
      </c>
      <c r="L481" s="122">
        <f>'ЕФЕКТИВНІСТЬ 1 кв 2018 року'!V356</f>
        <v>0</v>
      </c>
      <c r="M481" s="23">
        <f>'ЕФЕКТИВНІСТЬ 1 кв 2018 року'!W356</f>
        <v>0</v>
      </c>
      <c r="N481" s="17" t="str">
        <f>'ЕФЕКТИВНІСТЬ 1 кв 2018 року'!X356</f>
        <v>ВА</v>
      </c>
    </row>
    <row r="482" spans="2:14" ht="24" outlineLevel="1" x14ac:dyDescent="0.25">
      <c r="B482" s="2">
        <f>'ЕФЕКТИВНІСТЬ 1 кв 2018 року'!B357</f>
        <v>319</v>
      </c>
      <c r="C482" s="34" t="str">
        <f>'ЕФЕКТИВНІСТЬ 1 кв 2018 року'!C357</f>
        <v>Миколаївський районний суд Миколаївської області</v>
      </c>
      <c r="E482" s="83">
        <f>'ЕФЕКТИВНІСТЬ 1 кв 2018 року'!K357</f>
        <v>3317.5</v>
      </c>
      <c r="F482" s="5">
        <f>'ЕФЕКТИВНІСТЬ 1 кв 2018 року'!E357</f>
        <v>277.2</v>
      </c>
      <c r="G482" s="83">
        <f>'ЕФЕКТИВНІСТЬ 1 кв 2018 року'!N357</f>
        <v>3</v>
      </c>
      <c r="H482" s="65">
        <f>'ЕФЕКТИВНІСТЬ 1 кв 2018 року'!R357</f>
        <v>-7.0000000000000007E-2</v>
      </c>
      <c r="I482" s="65">
        <f>'ЕФЕКТИВНІСТЬ 1 кв 2018 року'!Q357</f>
        <v>-1.83</v>
      </c>
      <c r="K482" s="23">
        <f>'ЕФЕКТИВНІСТЬ 1 кв 2018 року'!U357</f>
        <v>0</v>
      </c>
      <c r="L482" s="122">
        <f>'ЕФЕКТИВНІСТЬ 1 кв 2018 року'!V357</f>
        <v>0</v>
      </c>
      <c r="M482" s="23" t="str">
        <f>'ЕФЕКТИВНІСТЬ 1 кв 2018 року'!W357</f>
        <v>ВВ</v>
      </c>
      <c r="N482" s="17">
        <f>'ЕФЕКТИВНІСТЬ 1 кв 2018 року'!X357</f>
        <v>0</v>
      </c>
    </row>
    <row r="483" spans="2:14" outlineLevel="1" x14ac:dyDescent="0.25">
      <c r="B483" s="2">
        <f>'ЕФЕКТИВНІСТЬ 1 кв 2018 року'!B358</f>
        <v>320</v>
      </c>
      <c r="C483" s="34" t="str">
        <f>'ЕФЕКТИВНІСТЬ 1 кв 2018 року'!C358</f>
        <v>Новобузький районний суд Миколаївської області</v>
      </c>
      <c r="E483" s="83">
        <f>'ЕФЕКТИВНІСТЬ 1 кв 2018 року'!K358</f>
        <v>3199</v>
      </c>
      <c r="F483" s="5">
        <f>'ЕФЕКТИВНІСТЬ 1 кв 2018 року'!E358</f>
        <v>212</v>
      </c>
      <c r="G483" s="83">
        <f>'ЕФЕКТИВНІСТЬ 1 кв 2018 року'!N358</f>
        <v>3.7</v>
      </c>
      <c r="H483" s="65">
        <f>'ЕФЕКТИВНІСТЬ 1 кв 2018 року'!R358</f>
        <v>-0.74</v>
      </c>
      <c r="I483" s="65">
        <f>'ЕФЕКТИВНІСТЬ 1 кв 2018 року'!Q358</f>
        <v>-0.51</v>
      </c>
      <c r="K483" s="23">
        <f>'ЕФЕКТИВНІСТЬ 1 кв 2018 року'!U358</f>
        <v>0</v>
      </c>
      <c r="L483" s="122">
        <f>'ЕФЕКТИВНІСТЬ 1 кв 2018 року'!V358</f>
        <v>0</v>
      </c>
      <c r="M483" s="23" t="str">
        <f>'ЕФЕКТИВНІСТЬ 1 кв 2018 року'!W358</f>
        <v>ВВ</v>
      </c>
      <c r="N483" s="17">
        <f>'ЕФЕКТИВНІСТЬ 1 кв 2018 року'!X358</f>
        <v>0</v>
      </c>
    </row>
    <row r="484" spans="2:14" outlineLevel="1" x14ac:dyDescent="0.25">
      <c r="B484" s="2">
        <f>'ЕФЕКТИВНІСТЬ 1 кв 2018 року'!B359</f>
        <v>321</v>
      </c>
      <c r="C484" s="34" t="str">
        <f>'ЕФЕКТИВНІСТЬ 1 кв 2018 року'!C359</f>
        <v>Новоодеський районний суд Миколаївської області</v>
      </c>
      <c r="E484" s="83">
        <f>'ЕФЕКТИВНІСТЬ 1 кв 2018 року'!K359</f>
        <v>2798.8</v>
      </c>
      <c r="F484" s="5">
        <f>'ЕФЕКТИВНІСТЬ 1 кв 2018 року'!E359</f>
        <v>187.99</v>
      </c>
      <c r="G484" s="83">
        <f>'ЕФЕКТИВНІСТЬ 1 кв 2018 року'!N359</f>
        <v>1</v>
      </c>
      <c r="H484" s="65">
        <f>'ЕФЕКТИВНІСТЬ 1 кв 2018 року'!R359</f>
        <v>0.71</v>
      </c>
      <c r="I484" s="65">
        <f>'ЕФЕКТИВНІСТЬ 1 кв 2018 року'!Q359</f>
        <v>-2.0499999999999998</v>
      </c>
      <c r="K484" s="23">
        <f>'ЕФЕКТИВНІСТЬ 1 кв 2018 року'!U359</f>
        <v>0</v>
      </c>
      <c r="L484" s="122">
        <f>'ЕФЕКТИВНІСТЬ 1 кв 2018 року'!V359</f>
        <v>0</v>
      </c>
      <c r="M484" s="23">
        <f>'ЕФЕКТИВНІСТЬ 1 кв 2018 року'!W359</f>
        <v>0</v>
      </c>
      <c r="N484" s="17" t="str">
        <f>'ЕФЕКТИВНІСТЬ 1 кв 2018 року'!X359</f>
        <v>ВА</v>
      </c>
    </row>
    <row r="485" spans="2:14" ht="24" outlineLevel="1" x14ac:dyDescent="0.25">
      <c r="B485" s="2">
        <f>'ЕФЕКТИВНІСТЬ 1 кв 2018 року'!B360</f>
        <v>322</v>
      </c>
      <c r="C485" s="34" t="str">
        <f>'ЕФЕКТИВНІСТЬ 1 кв 2018 року'!C360</f>
        <v>Очаківський  міськрайонний суд Миколаївської області</v>
      </c>
      <c r="E485" s="83">
        <f>'ЕФЕКТИВНІСТЬ 1 кв 2018 року'!K360</f>
        <v>3712.5</v>
      </c>
      <c r="F485" s="5">
        <f>'ЕФЕКТИВНІСТЬ 1 кв 2018 року'!E360</f>
        <v>235.12</v>
      </c>
      <c r="G485" s="83">
        <f>'ЕФЕКТИВНІСТЬ 1 кв 2018 року'!N360</f>
        <v>5</v>
      </c>
      <c r="H485" s="65">
        <f>'ЕФЕКТИВНІСТЬ 1 кв 2018 року'!R360</f>
        <v>-0.90999999999999992</v>
      </c>
      <c r="I485" s="65">
        <f>'ЕФЕКТИВНІСТЬ 1 кв 2018 року'!Q360</f>
        <v>-0.88</v>
      </c>
      <c r="K485" s="23">
        <f>'ЕФЕКТИВНІСТЬ 1 кв 2018 року'!U360</f>
        <v>0</v>
      </c>
      <c r="L485" s="122">
        <f>'ЕФЕКТИВНІСТЬ 1 кв 2018 року'!V360</f>
        <v>0</v>
      </c>
      <c r="M485" s="23" t="str">
        <f>'ЕФЕКТИВНІСТЬ 1 кв 2018 року'!W360</f>
        <v>ВВ</v>
      </c>
      <c r="N485" s="17">
        <f>'ЕФЕКТИВНІСТЬ 1 кв 2018 року'!X360</f>
        <v>0</v>
      </c>
    </row>
    <row r="486" spans="2:14" ht="24" outlineLevel="1" x14ac:dyDescent="0.25">
      <c r="B486" s="2">
        <f>'ЕФЕКТИВНІСТЬ 1 кв 2018 року'!B361</f>
        <v>323</v>
      </c>
      <c r="C486" s="34" t="str">
        <f>'ЕФЕКТИВНІСТЬ 1 кв 2018 року'!C361</f>
        <v>Первомайський міськрайонний суд Миколаївської області</v>
      </c>
      <c r="E486" s="83">
        <f>'ЕФЕКТИВНІСТЬ 1 кв 2018 року'!K361</f>
        <v>5595.2</v>
      </c>
      <c r="F486" s="5">
        <f>'ЕФЕКТИВНІСТЬ 1 кв 2018 року'!E361</f>
        <v>694.44</v>
      </c>
      <c r="G486" s="83">
        <f>'ЕФЕКТИВНІСТЬ 1 кв 2018 року'!N361</f>
        <v>7.7</v>
      </c>
      <c r="H486" s="65">
        <f>'ЕФЕКТИВНІСТЬ 1 кв 2018 року'!R361</f>
        <v>0.25</v>
      </c>
      <c r="I486" s="65">
        <f>'ЕФЕКТИВНІСТЬ 1 кв 2018 року'!Q361</f>
        <v>-0.52</v>
      </c>
      <c r="K486" s="23">
        <f>'ЕФЕКТИВНІСТЬ 1 кв 2018 року'!U361</f>
        <v>0</v>
      </c>
      <c r="L486" s="122">
        <f>'ЕФЕКТИВНІСТЬ 1 кв 2018 року'!V361</f>
        <v>0</v>
      </c>
      <c r="M486" s="23">
        <f>'ЕФЕКТИВНІСТЬ 1 кв 2018 року'!W361</f>
        <v>0</v>
      </c>
      <c r="N486" s="17" t="str">
        <f>'ЕФЕКТИВНІСТЬ 1 кв 2018 року'!X361</f>
        <v>ВА</v>
      </c>
    </row>
    <row r="487" spans="2:14" outlineLevel="1" x14ac:dyDescent="0.25">
      <c r="B487" s="2">
        <f>'ЕФЕКТИВНІСТЬ 1 кв 2018 року'!B362</f>
        <v>324</v>
      </c>
      <c r="C487" s="34" t="str">
        <f>'ЕФЕКТИВНІСТЬ 1 кв 2018 року'!C362</f>
        <v>Снігурівський районний суд Миколаївської області</v>
      </c>
      <c r="E487" s="83">
        <f>'ЕФЕКТИВНІСТЬ 1 кв 2018 року'!K362</f>
        <v>3030.9</v>
      </c>
      <c r="F487" s="5">
        <f>'ЕФЕКТИВНІСТЬ 1 кв 2018 року'!E362</f>
        <v>164.91</v>
      </c>
      <c r="G487" s="83">
        <f>'ЕФЕКТИВНІСТЬ 1 кв 2018 року'!N362</f>
        <v>2.9</v>
      </c>
      <c r="H487" s="65">
        <f>'ЕФЕКТИВНІСТЬ 1 кв 2018 року'!R362</f>
        <v>-1.04</v>
      </c>
      <c r="I487" s="65">
        <f>'ЕФЕКТИВНІСТЬ 1 кв 2018 року'!Q362</f>
        <v>-2.2200000000000002</v>
      </c>
      <c r="K487" s="23">
        <f>'ЕФЕКТИВНІСТЬ 1 кв 2018 року'!U362</f>
        <v>0</v>
      </c>
      <c r="L487" s="122">
        <f>'ЕФЕКТИВНІСТЬ 1 кв 2018 року'!V362</f>
        <v>0</v>
      </c>
      <c r="M487" s="23" t="str">
        <f>'ЕФЕКТИВНІСТЬ 1 кв 2018 року'!W362</f>
        <v>ВВ</v>
      </c>
      <c r="N487" s="17">
        <f>'ЕФЕКТИВНІСТЬ 1 кв 2018 року'!X362</f>
        <v>0</v>
      </c>
    </row>
    <row r="488" spans="2:14" outlineLevel="1" x14ac:dyDescent="0.25">
      <c r="B488" s="2">
        <f>'ЕФЕКТИВНІСТЬ 1 кв 2018 року'!B363</f>
        <v>325</v>
      </c>
      <c r="C488" s="34" t="str">
        <f>'ЕФЕКТИВНІСТЬ 1 кв 2018 року'!C363</f>
        <v>Центральний районний суд м. Миколаєва</v>
      </c>
      <c r="E488" s="83">
        <f>'ЕФЕКТИВНІСТЬ 1 кв 2018 року'!K363</f>
        <v>6130.8</v>
      </c>
      <c r="F488" s="5">
        <f>'ЕФЕКТИВНІСТЬ 1 кв 2018 року'!E363</f>
        <v>1221.4100000000001</v>
      </c>
      <c r="G488" s="83">
        <f>'ЕФЕКТИВНІСТЬ 1 кв 2018 року'!N363</f>
        <v>12.9</v>
      </c>
      <c r="H488" s="65">
        <f>'ЕФЕКТИВНІСТЬ 1 кв 2018 року'!R363</f>
        <v>0.59000000000000008</v>
      </c>
      <c r="I488" s="65">
        <f>'ЕФЕКТИВНІСТЬ 1 кв 2018 року'!Q363</f>
        <v>-1.89</v>
      </c>
      <c r="K488" s="23">
        <f>'ЕФЕКТИВНІСТЬ 1 кв 2018 року'!U363</f>
        <v>0</v>
      </c>
      <c r="L488" s="122">
        <f>'ЕФЕКТИВНІСТЬ 1 кв 2018 року'!V363</f>
        <v>0</v>
      </c>
      <c r="M488" s="23">
        <f>'ЕФЕКТИВНІСТЬ 1 кв 2018 року'!W363</f>
        <v>0</v>
      </c>
      <c r="N488" s="17" t="str">
        <f>'ЕФЕКТИВНІСТЬ 1 кв 2018 року'!X363</f>
        <v>ВА</v>
      </c>
    </row>
    <row r="489" spans="2:14" ht="24" outlineLevel="1" x14ac:dyDescent="0.25">
      <c r="B489" s="2">
        <f>'ЕФЕКТИВНІСТЬ 1 кв 2018 року'!B364</f>
        <v>326</v>
      </c>
      <c r="C489" s="34" t="str">
        <f>'ЕФЕКТИВНІСТЬ 1 кв 2018 року'!C364</f>
        <v>Южноукраїнський міський суд Миколаївської області</v>
      </c>
      <c r="E489" s="83">
        <f>'ЕФЕКТИВНІСТЬ 1 кв 2018 року'!K364</f>
        <v>3732</v>
      </c>
      <c r="F489" s="5">
        <f>'ЕФЕКТИВНІСТЬ 1 кв 2018 року'!E364</f>
        <v>200.9</v>
      </c>
      <c r="G489" s="83">
        <f>'ЕФЕКТИВНІСТЬ 1 кв 2018 року'!N364</f>
        <v>4</v>
      </c>
      <c r="H489" s="65">
        <f>'ЕФЕКТИВНІСТЬ 1 кв 2018 року'!R364</f>
        <v>-1.1300000000000001</v>
      </c>
      <c r="I489" s="65">
        <f>'ЕФЕКТИВНІСТЬ 1 кв 2018 року'!Q364</f>
        <v>-0.35</v>
      </c>
      <c r="K489" s="23">
        <f>'ЕФЕКТИВНІСТЬ 1 кв 2018 року'!U364</f>
        <v>0</v>
      </c>
      <c r="L489" s="122">
        <f>'ЕФЕКТИВНІСТЬ 1 кв 2018 року'!V364</f>
        <v>0</v>
      </c>
      <c r="M489" s="23" t="str">
        <f>'ЕФЕКТИВНІСТЬ 1 кв 2018 року'!W364</f>
        <v>ВВ</v>
      </c>
      <c r="N489" s="17">
        <f>'ЕФЕКТИВНІСТЬ 1 кв 2018 року'!X364</f>
        <v>0</v>
      </c>
    </row>
    <row r="490" spans="2:14" ht="18.75" x14ac:dyDescent="0.25">
      <c r="C490" s="134" t="s">
        <v>709</v>
      </c>
      <c r="E490" s="78"/>
      <c r="F490" s="78"/>
      <c r="G490" s="78"/>
      <c r="H490" s="78"/>
      <c r="I490" s="78"/>
      <c r="K490" s="78"/>
      <c r="L490" s="78"/>
      <c r="M490" s="78"/>
      <c r="N490" s="78"/>
    </row>
    <row r="491" spans="2:14" outlineLevel="1" x14ac:dyDescent="0.25">
      <c r="B491" s="2">
        <f>'ЕФЕКТИВНІСТЬ 1 кв 2018 року'!B365</f>
        <v>327</v>
      </c>
      <c r="C491" s="34" t="str">
        <f>'ЕФЕКТИВНІСТЬ 1 кв 2018 року'!C365</f>
        <v>Ананьївський районний суд Одеської області</v>
      </c>
      <c r="E491" s="83">
        <f>'ЕФЕКТИВНІСТЬ 1 кв 2018 року'!K365</f>
        <v>2118.8000000000002</v>
      </c>
      <c r="F491" s="5">
        <f>'ЕФЕКТИВНІСТЬ 1 кв 2018 року'!E365</f>
        <v>132.12</v>
      </c>
      <c r="G491" s="83">
        <f>'ЕФЕКТИВНІСТЬ 1 кв 2018 року'!N365</f>
        <v>2</v>
      </c>
      <c r="H491" s="65">
        <f>'ЕФЕКТИВНІСТЬ 1 кв 2018 року'!R365</f>
        <v>-0.72</v>
      </c>
      <c r="I491" s="65">
        <f>'ЕФЕКТИВНІСТЬ 1 кв 2018 року'!Q365</f>
        <v>-1.58</v>
      </c>
      <c r="K491" s="23">
        <f>'ЕФЕКТИВНІСТЬ 1 кв 2018 року'!U365</f>
        <v>0</v>
      </c>
      <c r="L491" s="122">
        <f>'ЕФЕКТИВНІСТЬ 1 кв 2018 року'!V365</f>
        <v>0</v>
      </c>
      <c r="M491" s="23" t="str">
        <f>'ЕФЕКТИВНІСТЬ 1 кв 2018 року'!W365</f>
        <v>ВВ</v>
      </c>
      <c r="N491" s="17">
        <f>'ЕФЕКТИВНІСТЬ 1 кв 2018 року'!X365</f>
        <v>0</v>
      </c>
    </row>
    <row r="492" spans="2:14" outlineLevel="1" x14ac:dyDescent="0.25">
      <c r="B492" s="2">
        <f>'ЕФЕКТИВНІСТЬ 1 кв 2018 року'!B366</f>
        <v>328</v>
      </c>
      <c r="C492" s="34" t="str">
        <f>'ЕФЕКТИВНІСТЬ 1 кв 2018 року'!C366</f>
        <v>Арцизький районний суд Одеської області</v>
      </c>
      <c r="E492" s="83">
        <f>'ЕФЕКТИВНІСТЬ 1 кв 2018 року'!K366</f>
        <v>3033.4</v>
      </c>
      <c r="F492" s="5">
        <f>'ЕФЕКТИВНІСТЬ 1 кв 2018 року'!E366</f>
        <v>272.23</v>
      </c>
      <c r="G492" s="83">
        <f>'ЕФЕКТИВНІСТЬ 1 кв 2018 року'!N366</f>
        <v>3.9</v>
      </c>
      <c r="H492" s="65">
        <f>'ЕФЕКТИВНІСТЬ 1 кв 2018 року'!R366</f>
        <v>-0.23</v>
      </c>
      <c r="I492" s="65">
        <f>'ЕФЕКТИВНІСТЬ 1 кв 2018 року'!Q366</f>
        <v>0.20999999999999996</v>
      </c>
      <c r="K492" s="23" t="str">
        <f>'ЕФЕКТИВНІСТЬ 1 кв 2018 року'!U366</f>
        <v>АВ</v>
      </c>
      <c r="L492" s="122">
        <f>'ЕФЕКТИВНІСТЬ 1 кв 2018 року'!V366</f>
        <v>0</v>
      </c>
      <c r="M492" s="23">
        <f>'ЕФЕКТИВНІСТЬ 1 кв 2018 року'!W366</f>
        <v>0</v>
      </c>
      <c r="N492" s="17">
        <f>'ЕФЕКТИВНІСТЬ 1 кв 2018 року'!X366</f>
        <v>0</v>
      </c>
    </row>
    <row r="493" spans="2:14" outlineLevel="1" x14ac:dyDescent="0.25">
      <c r="B493" s="2">
        <f>'ЕФЕКТИВНІСТЬ 1 кв 2018 року'!B367</f>
        <v>329</v>
      </c>
      <c r="C493" s="34" t="str">
        <f>'ЕФЕКТИВНІСТЬ 1 кв 2018 року'!C367</f>
        <v>Балтський районний суд Одеської області</v>
      </c>
      <c r="E493" s="83">
        <f>'ЕФЕКТИВНІСТЬ 1 кв 2018 року'!K367</f>
        <v>4007.4</v>
      </c>
      <c r="F493" s="5">
        <f>'ЕФЕКТИВНІСТЬ 1 кв 2018 року'!E367</f>
        <v>266.51</v>
      </c>
      <c r="G493" s="83">
        <f>'ЕФЕКТИВНІСТЬ 1 кв 2018 року'!N367</f>
        <v>4.7</v>
      </c>
      <c r="H493" s="65">
        <f>'ЕФЕКТИВНІСТЬ 1 кв 2018 року'!R367</f>
        <v>-0.73</v>
      </c>
      <c r="I493" s="65">
        <f>'ЕФЕКТИВНІСТЬ 1 кв 2018 року'!Q367</f>
        <v>-0.73</v>
      </c>
      <c r="K493" s="23">
        <f>'ЕФЕКТИВНІСТЬ 1 кв 2018 року'!U367</f>
        <v>0</v>
      </c>
      <c r="L493" s="122">
        <f>'ЕФЕКТИВНІСТЬ 1 кв 2018 року'!V367</f>
        <v>0</v>
      </c>
      <c r="M493" s="23" t="str">
        <f>'ЕФЕКТИВНІСТЬ 1 кв 2018 року'!W367</f>
        <v>ВВ</v>
      </c>
      <c r="N493" s="17">
        <f>'ЕФЕКТИВНІСТЬ 1 кв 2018 року'!X367</f>
        <v>0</v>
      </c>
    </row>
    <row r="494" spans="2:14" outlineLevel="1" x14ac:dyDescent="0.25">
      <c r="B494" s="2">
        <f>'ЕФЕКТИВНІСТЬ 1 кв 2018 року'!B368</f>
        <v>330</v>
      </c>
      <c r="C494" s="34" t="str">
        <f>'ЕФЕКТИВНІСТЬ 1 кв 2018 року'!C368</f>
        <v>Березівський районний суд Одеської області</v>
      </c>
      <c r="E494" s="83">
        <f>'ЕФЕКТИВНІСТЬ 1 кв 2018 року'!K368</f>
        <v>2766</v>
      </c>
      <c r="F494" s="5">
        <f>'ЕФЕКТИВНІСТЬ 1 кв 2018 року'!E368</f>
        <v>278.17</v>
      </c>
      <c r="G494" s="83">
        <f>'ЕФЕКТИВНІСТЬ 1 кв 2018 року'!N368</f>
        <v>3.8</v>
      </c>
      <c r="H494" s="65">
        <f>'ЕФЕКТИВНІСТЬ 1 кв 2018 року'!R368</f>
        <v>-9.0000000000000011E-2</v>
      </c>
      <c r="I494" s="65">
        <f>'ЕФЕКТИВНІСТЬ 1 кв 2018 року'!Q368</f>
        <v>-0.71</v>
      </c>
      <c r="K494" s="23">
        <f>'ЕФЕКТИВНІСТЬ 1 кв 2018 року'!U368</f>
        <v>0</v>
      </c>
      <c r="L494" s="122">
        <f>'ЕФЕКТИВНІСТЬ 1 кв 2018 року'!V368</f>
        <v>0</v>
      </c>
      <c r="M494" s="23" t="str">
        <f>'ЕФЕКТИВНІСТЬ 1 кв 2018 року'!W368</f>
        <v>ВВ</v>
      </c>
      <c r="N494" s="17">
        <f>'ЕФЕКТИВНІСТЬ 1 кв 2018 року'!X368</f>
        <v>0</v>
      </c>
    </row>
    <row r="495" spans="2:14" ht="24" outlineLevel="1" x14ac:dyDescent="0.25">
      <c r="B495" s="2">
        <f>'ЕФЕКТИВНІСТЬ 1 кв 2018 року'!B369</f>
        <v>331</v>
      </c>
      <c r="C495" s="34" t="str">
        <f>'ЕФЕКТИВНІСТЬ 1 кв 2018 року'!C369</f>
        <v>Білгород-Дністровський міськрайонний суд Одеської області</v>
      </c>
      <c r="E495" s="83">
        <f>'ЕФЕКТИВНІСТЬ 1 кв 2018 року'!K369</f>
        <v>6614.1</v>
      </c>
      <c r="F495" s="5">
        <f>'ЕФЕКТИВНІСТЬ 1 кв 2018 року'!E369</f>
        <v>901.24</v>
      </c>
      <c r="G495" s="83">
        <f>'ЕФЕКТИВНІСТЬ 1 кв 2018 року'!N369</f>
        <v>9.3000000000000007</v>
      </c>
      <c r="H495" s="65">
        <f>'ЕФЕКТИВНІСТЬ 1 кв 2018 року'!R369</f>
        <v>0.4</v>
      </c>
      <c r="I495" s="65">
        <f>'ЕФЕКТИВНІСТЬ 1 кв 2018 року'!Q369</f>
        <v>-1.18</v>
      </c>
      <c r="K495" s="23">
        <f>'ЕФЕКТИВНІСТЬ 1 кв 2018 року'!U369</f>
        <v>0</v>
      </c>
      <c r="L495" s="122">
        <f>'ЕФЕКТИВНІСТЬ 1 кв 2018 року'!V369</f>
        <v>0</v>
      </c>
      <c r="M495" s="23">
        <f>'ЕФЕКТИВНІСТЬ 1 кв 2018 року'!W369</f>
        <v>0</v>
      </c>
      <c r="N495" s="17" t="str">
        <f>'ЕФЕКТИВНІСТЬ 1 кв 2018 року'!X369</f>
        <v>ВА</v>
      </c>
    </row>
    <row r="496" spans="2:14" outlineLevel="1" x14ac:dyDescent="0.25">
      <c r="B496" s="2">
        <f>'ЕФЕКТИВНІСТЬ 1 кв 2018 року'!B370</f>
        <v>332</v>
      </c>
      <c r="C496" s="34" t="str">
        <f>'ЕФЕКТИВНІСТЬ 1 кв 2018 року'!C370</f>
        <v>Біляївський районний суд Одеської області</v>
      </c>
      <c r="E496" s="83">
        <f>'ЕФЕКТИВНІСТЬ 1 кв 2018 року'!K370</f>
        <v>4081.3</v>
      </c>
      <c r="F496" s="5">
        <f>'ЕФЕКТИВНІСТЬ 1 кв 2018 року'!E370</f>
        <v>589.79</v>
      </c>
      <c r="G496" s="83">
        <f>'ЕФЕКТИВНІСТЬ 1 кв 2018 року'!N370</f>
        <v>5.8</v>
      </c>
      <c r="H496" s="65">
        <f>'ЕФЕКТИВНІСТЬ 1 кв 2018 року'!R370</f>
        <v>0.49</v>
      </c>
      <c r="I496" s="65">
        <f>'ЕФЕКТИВНІСТЬ 1 кв 2018 року'!Q370</f>
        <v>-0.88</v>
      </c>
      <c r="K496" s="23">
        <f>'ЕФЕКТИВНІСТЬ 1 кв 2018 року'!U370</f>
        <v>0</v>
      </c>
      <c r="L496" s="122">
        <f>'ЕФЕКТИВНІСТЬ 1 кв 2018 року'!V370</f>
        <v>0</v>
      </c>
      <c r="M496" s="23">
        <f>'ЕФЕКТИВНІСТЬ 1 кв 2018 року'!W370</f>
        <v>0</v>
      </c>
      <c r="N496" s="17" t="str">
        <f>'ЕФЕКТИВНІСТЬ 1 кв 2018 року'!X370</f>
        <v>ВА</v>
      </c>
    </row>
    <row r="497" spans="2:14" outlineLevel="1" x14ac:dyDescent="0.25">
      <c r="B497" s="2">
        <f>'ЕФЕКТИВНІСТЬ 1 кв 2018 року'!B371</f>
        <v>333</v>
      </c>
      <c r="C497" s="34" t="str">
        <f>'ЕФЕКТИВНІСТЬ 1 кв 2018 року'!C371</f>
        <v>Болградський районний суд Одеської області</v>
      </c>
      <c r="E497" s="83">
        <f>'ЕФЕКТИВНІСТЬ 1 кв 2018 року'!K371</f>
        <v>2929</v>
      </c>
      <c r="F497" s="5">
        <f>'ЕФЕКТИВНІСТЬ 1 кв 2018 року'!E371</f>
        <v>282.60000000000002</v>
      </c>
      <c r="G497" s="83">
        <f>'ЕФЕКТИВНІСТЬ 1 кв 2018 року'!N371</f>
        <v>3</v>
      </c>
      <c r="H497" s="65">
        <f>'ЕФЕКТИВНІСТЬ 1 кв 2018 року'!R371</f>
        <v>0.09</v>
      </c>
      <c r="I497" s="65">
        <f>'ЕФЕКТИВНІСТЬ 1 кв 2018 року'!Q371</f>
        <v>-0.46</v>
      </c>
      <c r="K497" s="23">
        <f>'ЕФЕКТИВНІСТЬ 1 кв 2018 року'!U371</f>
        <v>0</v>
      </c>
      <c r="L497" s="122">
        <f>'ЕФЕКТИВНІСТЬ 1 кв 2018 року'!V371</f>
        <v>0</v>
      </c>
      <c r="M497" s="23">
        <f>'ЕФЕКТИВНІСТЬ 1 кв 2018 року'!W371</f>
        <v>0</v>
      </c>
      <c r="N497" s="17" t="str">
        <f>'ЕФЕКТИВНІСТЬ 1 кв 2018 року'!X371</f>
        <v>ВА</v>
      </c>
    </row>
    <row r="498" spans="2:14" ht="24" outlineLevel="1" x14ac:dyDescent="0.25">
      <c r="B498" s="2">
        <f>'ЕФЕКТИВНІСТЬ 1 кв 2018 року'!B372</f>
        <v>334</v>
      </c>
      <c r="C498" s="34" t="str">
        <f>'ЕФЕКТИВНІСТЬ 1 кв 2018 року'!C372</f>
        <v>Великомихайлівський районний суд Одеської області</v>
      </c>
      <c r="E498" s="83">
        <f>'ЕФЕКТИВНІСТЬ 1 кв 2018 року'!K372</f>
        <v>2390.4</v>
      </c>
      <c r="F498" s="5">
        <f>'ЕФЕКТИВНІСТЬ 1 кв 2018 року'!E372</f>
        <v>125.4</v>
      </c>
      <c r="G498" s="83">
        <f>'ЕФЕКТИВНІСТЬ 1 кв 2018 року'!N372</f>
        <v>2</v>
      </c>
      <c r="H498" s="65">
        <f>'ЕФЕКТИВНІСТЬ 1 кв 2018 року'!R372</f>
        <v>-1.03</v>
      </c>
      <c r="I498" s="65">
        <f>'ЕФЕКТИВНІСТЬ 1 кв 2018 року'!Q372</f>
        <v>-0.26</v>
      </c>
      <c r="K498" s="23">
        <f>'ЕФЕКТИВНІСТЬ 1 кв 2018 року'!U372</f>
        <v>0</v>
      </c>
      <c r="L498" s="122">
        <f>'ЕФЕКТИВНІСТЬ 1 кв 2018 року'!V372</f>
        <v>0</v>
      </c>
      <c r="M498" s="23" t="str">
        <f>'ЕФЕКТИВНІСТЬ 1 кв 2018 року'!W372</f>
        <v>ВВ</v>
      </c>
      <c r="N498" s="17">
        <f>'ЕФЕКТИВНІСТЬ 1 кв 2018 року'!X372</f>
        <v>0</v>
      </c>
    </row>
    <row r="499" spans="2:14" outlineLevel="1" x14ac:dyDescent="0.25">
      <c r="B499" s="2">
        <f>'ЕФЕКТИВНІСТЬ 1 кв 2018 року'!B373</f>
        <v>335</v>
      </c>
      <c r="C499" s="34" t="str">
        <f>'ЕФЕКТИВНІСТЬ 1 кв 2018 року'!C373</f>
        <v>Іванівський районний суд Одеської області</v>
      </c>
      <c r="E499" s="83">
        <f>'ЕФЕКТИВНІСТЬ 1 кв 2018 року'!K373</f>
        <v>2665</v>
      </c>
      <c r="F499" s="5">
        <f>'ЕФЕКТИВНІСТЬ 1 кв 2018 року'!E373</f>
        <v>128.59</v>
      </c>
      <c r="G499" s="83">
        <f>'ЕФЕКТИВНІСТЬ 1 кв 2018 року'!N373</f>
        <v>2.9</v>
      </c>
      <c r="H499" s="65">
        <f>'ЕФЕКТИВНІСТЬ 1 кв 2018 року'!R373</f>
        <v>-1.38</v>
      </c>
      <c r="I499" s="65">
        <f>'ЕФЕКТИВНІСТЬ 1 кв 2018 року'!Q373</f>
        <v>8.9999999999999969E-2</v>
      </c>
      <c r="K499" s="23" t="str">
        <f>'ЕФЕКТИВНІСТЬ 1 кв 2018 року'!U373</f>
        <v>АВ</v>
      </c>
      <c r="L499" s="122">
        <f>'ЕФЕКТИВНІСТЬ 1 кв 2018 року'!V373</f>
        <v>0</v>
      </c>
      <c r="M499" s="23">
        <f>'ЕФЕКТИВНІСТЬ 1 кв 2018 року'!W373</f>
        <v>0</v>
      </c>
      <c r="N499" s="17">
        <f>'ЕФЕКТИВНІСТЬ 1 кв 2018 року'!X373</f>
        <v>0</v>
      </c>
    </row>
    <row r="500" spans="2:14" outlineLevel="1" x14ac:dyDescent="0.25">
      <c r="B500" s="2">
        <f>'ЕФЕКТИВНІСТЬ 1 кв 2018 року'!B374</f>
        <v>336</v>
      </c>
      <c r="C500" s="34" t="str">
        <f>'ЕФЕКТИВНІСТЬ 1 кв 2018 року'!C374</f>
        <v>Ізмаїльський міськрайонний суд Одеської області</v>
      </c>
      <c r="E500" s="83">
        <f>'ЕФЕКТИВНІСТЬ 1 кв 2018 року'!K374</f>
        <v>7529.7</v>
      </c>
      <c r="F500" s="5">
        <f>'ЕФЕКТИВНІСТЬ 1 кв 2018 року'!E374</f>
        <v>1003.91</v>
      </c>
      <c r="G500" s="83">
        <f>'ЕФЕКТИВНІСТЬ 1 кв 2018 року'!N374</f>
        <v>12.7</v>
      </c>
      <c r="H500" s="65">
        <f>'ЕФЕКТИВНІСТЬ 1 кв 2018 року'!R374</f>
        <v>0.18</v>
      </c>
      <c r="I500" s="65">
        <f>'ЕФЕКТИВНІСТЬ 1 кв 2018 року'!Q374</f>
        <v>-0.43999999999999995</v>
      </c>
      <c r="K500" s="23">
        <f>'ЕФЕКТИВНІСТЬ 1 кв 2018 року'!U374</f>
        <v>0</v>
      </c>
      <c r="L500" s="122">
        <f>'ЕФЕКТИВНІСТЬ 1 кв 2018 року'!V374</f>
        <v>0</v>
      </c>
      <c r="M500" s="23">
        <f>'ЕФЕКТИВНІСТЬ 1 кв 2018 року'!W374</f>
        <v>0</v>
      </c>
      <c r="N500" s="17" t="str">
        <f>'ЕФЕКТИВНІСТЬ 1 кв 2018 року'!X374</f>
        <v>ВА</v>
      </c>
    </row>
    <row r="501" spans="2:14" outlineLevel="1" x14ac:dyDescent="0.25">
      <c r="B501" s="2">
        <f>'ЕФЕКТИВНІСТЬ 1 кв 2018 року'!B375</f>
        <v>337</v>
      </c>
      <c r="C501" s="34" t="str">
        <f>'ЕФЕКТИВНІСТЬ 1 кв 2018 року'!C375</f>
        <v>Іллічівський міський суд Одеської області</v>
      </c>
      <c r="E501" s="83">
        <f>'ЕФЕКТИВНІСТЬ 1 кв 2018 року'!K375</f>
        <v>5231.1000000000004</v>
      </c>
      <c r="F501" s="5">
        <f>'ЕФЕКТИВНІСТЬ 1 кв 2018 року'!E375</f>
        <v>449.34</v>
      </c>
      <c r="G501" s="83">
        <f>'ЕФЕКТИВНІСТЬ 1 кв 2018 року'!N375</f>
        <v>6.5</v>
      </c>
      <c r="H501" s="65">
        <f>'ЕФЕКТИВНІСТЬ 1 кв 2018 року'!R375</f>
        <v>-0.3</v>
      </c>
      <c r="I501" s="65">
        <f>'ЕФЕКТИВНІСТЬ 1 кв 2018 року'!Q375</f>
        <v>-1.1000000000000001</v>
      </c>
      <c r="K501" s="23">
        <f>'ЕФЕКТИВНІСТЬ 1 кв 2018 року'!U375</f>
        <v>0</v>
      </c>
      <c r="L501" s="122">
        <f>'ЕФЕКТИВНІСТЬ 1 кв 2018 року'!V375</f>
        <v>0</v>
      </c>
      <c r="M501" s="23" t="str">
        <f>'ЕФЕКТИВНІСТЬ 1 кв 2018 року'!W375</f>
        <v>ВВ</v>
      </c>
      <c r="N501" s="17">
        <f>'ЕФЕКТИВНІСТЬ 1 кв 2018 року'!X375</f>
        <v>0</v>
      </c>
    </row>
    <row r="502" spans="2:14" outlineLevel="1" x14ac:dyDescent="0.25">
      <c r="B502" s="2">
        <f>'ЕФЕКТИВНІСТЬ 1 кв 2018 року'!B376</f>
        <v>338</v>
      </c>
      <c r="C502" s="34" t="str">
        <f>'ЕФЕКТИВНІСТЬ 1 кв 2018 року'!C376</f>
        <v>Київський районний суд м. Одеси</v>
      </c>
      <c r="E502" s="83">
        <f>'ЕФЕКТИВНІСТЬ 1 кв 2018 року'!K376</f>
        <v>16222.8</v>
      </c>
      <c r="F502" s="5">
        <f>'ЕФЕКТИВНІСТЬ 1 кв 2018 року'!E376</f>
        <v>1842.54</v>
      </c>
      <c r="G502" s="83">
        <f>'ЕФЕКТИВНІСТЬ 1 кв 2018 року'!N376</f>
        <v>25.3</v>
      </c>
      <c r="H502" s="65">
        <f>'ЕФЕКТИВНІСТЬ 1 кв 2018 року'!R376</f>
        <v>9.9999999999999811E-3</v>
      </c>
      <c r="I502" s="65">
        <f>'ЕФЕКТИВНІСТЬ 1 кв 2018 року'!Q376</f>
        <v>-0.95000000000000007</v>
      </c>
      <c r="K502" s="23">
        <f>'ЕФЕКТИВНІСТЬ 1 кв 2018 року'!U376</f>
        <v>0</v>
      </c>
      <c r="L502" s="122">
        <f>'ЕФЕКТИВНІСТЬ 1 кв 2018 року'!V376</f>
        <v>0</v>
      </c>
      <c r="M502" s="23">
        <f>'ЕФЕКТИВНІСТЬ 1 кв 2018 року'!W376</f>
        <v>0</v>
      </c>
      <c r="N502" s="17" t="str">
        <f>'ЕФЕКТИВНІСТЬ 1 кв 2018 року'!X376</f>
        <v>ВА</v>
      </c>
    </row>
    <row r="503" spans="2:14" outlineLevel="1" x14ac:dyDescent="0.25">
      <c r="B503" s="2">
        <f>'ЕФЕКТИВНІСТЬ 1 кв 2018 року'!B377</f>
        <v>339</v>
      </c>
      <c r="C503" s="34" t="str">
        <f>'ЕФЕКТИВНІСТЬ 1 кв 2018 року'!C377</f>
        <v>Кілійський районний суд Одеської області</v>
      </c>
      <c r="E503" s="83">
        <f>'ЕФЕКТИВНІСТЬ 1 кв 2018 року'!K377</f>
        <v>2914.5</v>
      </c>
      <c r="F503" s="5">
        <f>'ЕФЕКТИВНІСТЬ 1 кв 2018 року'!E377</f>
        <v>220.67</v>
      </c>
      <c r="G503" s="83">
        <f>'ЕФЕКТИВНІСТЬ 1 кв 2018 року'!N377</f>
        <v>2.9</v>
      </c>
      <c r="H503" s="65">
        <f>'ЕФЕКТИВНІСТЬ 1 кв 2018 року'!R377</f>
        <v>-0.36</v>
      </c>
      <c r="I503" s="65">
        <f>'ЕФЕКТИВНІСТЬ 1 кв 2018 року'!Q377</f>
        <v>0.47</v>
      </c>
      <c r="K503" s="23" t="str">
        <f>'ЕФЕКТИВНІСТЬ 1 кв 2018 року'!U377</f>
        <v>АВ</v>
      </c>
      <c r="L503" s="122">
        <f>'ЕФЕКТИВНІСТЬ 1 кв 2018 року'!V377</f>
        <v>0</v>
      </c>
      <c r="M503" s="23">
        <f>'ЕФЕКТИВНІСТЬ 1 кв 2018 року'!W377</f>
        <v>0</v>
      </c>
      <c r="N503" s="17">
        <f>'ЕФЕКТИВНІСТЬ 1 кв 2018 року'!X377</f>
        <v>0</v>
      </c>
    </row>
    <row r="504" spans="2:14" outlineLevel="1" x14ac:dyDescent="0.25">
      <c r="B504" s="2">
        <f>'ЕФЕКТИВНІСТЬ 1 кв 2018 року'!B378</f>
        <v>340</v>
      </c>
      <c r="C504" s="34" t="str">
        <f>'ЕФЕКТИВНІСТЬ 1 кв 2018 року'!C378</f>
        <v>Кодимський районний суд Одеської області</v>
      </c>
      <c r="E504" s="83">
        <f>'ЕФЕКТИВНІСТЬ 1 кв 2018 року'!K378</f>
        <v>2200.1999999999998</v>
      </c>
      <c r="F504" s="5">
        <f>'ЕФЕКТИВНІСТЬ 1 кв 2018 року'!E378</f>
        <v>258.58</v>
      </c>
      <c r="G504" s="83">
        <f>'ЕФЕКТИВНІСТЬ 1 кв 2018 року'!N378</f>
        <v>2</v>
      </c>
      <c r="H504" s="65">
        <f>'ЕФЕКТИВНІСТЬ 1 кв 2018 року'!R378</f>
        <v>0.64</v>
      </c>
      <c r="I504" s="65">
        <f>'ЕФЕКТИВНІСТЬ 1 кв 2018 року'!Q378</f>
        <v>-0.24000000000000005</v>
      </c>
      <c r="K504" s="23">
        <f>'ЕФЕКТИВНІСТЬ 1 кв 2018 року'!U378</f>
        <v>0</v>
      </c>
      <c r="L504" s="122">
        <f>'ЕФЕКТИВНІСТЬ 1 кв 2018 року'!V378</f>
        <v>0</v>
      </c>
      <c r="M504" s="23">
        <f>'ЕФЕКТИВНІСТЬ 1 кв 2018 року'!W378</f>
        <v>0</v>
      </c>
      <c r="N504" s="17" t="str">
        <f>'ЕФЕКТИВНІСТЬ 1 кв 2018 року'!X378</f>
        <v>ВА</v>
      </c>
    </row>
    <row r="505" spans="2:14" outlineLevel="1" x14ac:dyDescent="0.25">
      <c r="B505" s="2">
        <f>'ЕФЕКТИВНІСТЬ 1 кв 2018 року'!B379</f>
        <v>341</v>
      </c>
      <c r="C505" s="34" t="str">
        <f>'ЕФЕКТИВНІСТЬ 1 кв 2018 року'!C379</f>
        <v>Комінтернівський районний суд Одеської області</v>
      </c>
      <c r="E505" s="83">
        <f>'ЕФЕКТИВНІСТЬ 1 кв 2018 року'!K379</f>
        <v>4159.1000000000004</v>
      </c>
      <c r="F505" s="5">
        <f>'ЕФЕКТИВНІСТЬ 1 кв 2018 року'!E379</f>
        <v>536.47</v>
      </c>
      <c r="G505" s="83">
        <f>'ЕФЕКТИВНІСТЬ 1 кв 2018 року'!N379</f>
        <v>6.3</v>
      </c>
      <c r="H505" s="65">
        <f>'ЕФЕКТИВНІСТЬ 1 кв 2018 року'!R379</f>
        <v>0.22999999999999998</v>
      </c>
      <c r="I505" s="65">
        <f>'ЕФЕКТИВНІСТЬ 1 кв 2018 року'!Q379</f>
        <v>-2.94</v>
      </c>
      <c r="K505" s="23">
        <f>'ЕФЕКТИВНІСТЬ 1 кв 2018 року'!U379</f>
        <v>0</v>
      </c>
      <c r="L505" s="122">
        <f>'ЕФЕКТИВНІСТЬ 1 кв 2018 року'!V379</f>
        <v>0</v>
      </c>
      <c r="M505" s="23">
        <f>'ЕФЕКТИВНІСТЬ 1 кв 2018 року'!W379</f>
        <v>0</v>
      </c>
      <c r="N505" s="17" t="str">
        <f>'ЕФЕКТИВНІСТЬ 1 кв 2018 року'!X379</f>
        <v>ВА</v>
      </c>
    </row>
    <row r="506" spans="2:14" outlineLevel="1" x14ac:dyDescent="0.25">
      <c r="B506" s="2">
        <f>'ЕФЕКТИВНІСТЬ 1 кв 2018 року'!B380</f>
        <v>342</v>
      </c>
      <c r="C506" s="34" t="str">
        <f>'ЕФЕКТИВНІСТЬ 1 кв 2018 року'!C380</f>
        <v>Котовський міськрайонний суд Одеської області</v>
      </c>
      <c r="E506" s="83">
        <f>'ЕФЕКТИВНІСТЬ 1 кв 2018 року'!K380</f>
        <v>5259.9</v>
      </c>
      <c r="F506" s="5">
        <f>'ЕФЕКТИВНІСТЬ 1 кв 2018 року'!E380</f>
        <v>300.17</v>
      </c>
      <c r="G506" s="83">
        <f>'ЕФЕКТИВНІСТЬ 1 кв 2018 року'!N380</f>
        <v>4.2</v>
      </c>
      <c r="H506" s="65">
        <f>'ЕФЕКТИВНІСТЬ 1 кв 2018 року'!R380</f>
        <v>-0.79999999999999993</v>
      </c>
      <c r="I506" s="65">
        <f>'ЕФЕКТИВНІСТЬ 1 кв 2018 року'!Q380</f>
        <v>-2.73</v>
      </c>
      <c r="K506" s="23">
        <f>'ЕФЕКТИВНІСТЬ 1 кв 2018 року'!U380</f>
        <v>0</v>
      </c>
      <c r="L506" s="122">
        <f>'ЕФЕКТИВНІСТЬ 1 кв 2018 року'!V380</f>
        <v>0</v>
      </c>
      <c r="M506" s="23" t="str">
        <f>'ЕФЕКТИВНІСТЬ 1 кв 2018 року'!W380</f>
        <v>ВВ</v>
      </c>
      <c r="N506" s="17">
        <f>'ЕФЕКТИВНІСТЬ 1 кв 2018 року'!X380</f>
        <v>0</v>
      </c>
    </row>
    <row r="507" spans="2:14" outlineLevel="1" x14ac:dyDescent="0.25">
      <c r="B507" s="2">
        <f>'ЕФЕКТИВНІСТЬ 1 кв 2018 року'!B381</f>
        <v>343</v>
      </c>
      <c r="C507" s="34" t="str">
        <f>'ЕФЕКТИВНІСТЬ 1 кв 2018 року'!C381</f>
        <v>Красноокнянський районний суд Одеської області</v>
      </c>
      <c r="E507" s="83">
        <f>'ЕФЕКТИВНІСТЬ 1 кв 2018 року'!K381</f>
        <v>2132.3000000000002</v>
      </c>
      <c r="F507" s="5">
        <f>'ЕФЕКТИВНІСТЬ 1 кв 2018 року'!E381</f>
        <v>101.01</v>
      </c>
      <c r="G507" s="83">
        <f>'ЕФЕКТИВНІСТЬ 1 кв 2018 року'!N381</f>
        <v>2.9</v>
      </c>
      <c r="H507" s="65">
        <f>'ЕФЕКТИВНІСТЬ 1 кв 2018 року'!R381</f>
        <v>-1.52</v>
      </c>
      <c r="I507" s="65">
        <f>'ЕФЕКТИВНІСТЬ 1 кв 2018 року'!Q381</f>
        <v>0</v>
      </c>
      <c r="K507" s="23" t="str">
        <f>'ЕФЕКТИВНІСТЬ 1 кв 2018 року'!U381</f>
        <v>АВ</v>
      </c>
      <c r="L507" s="122">
        <f>'ЕФЕКТИВНІСТЬ 1 кв 2018 року'!V381</f>
        <v>0</v>
      </c>
      <c r="M507" s="23">
        <f>'ЕФЕКТИВНІСТЬ 1 кв 2018 року'!W381</f>
        <v>0</v>
      </c>
      <c r="N507" s="17">
        <f>'ЕФЕКТИВНІСТЬ 1 кв 2018 року'!X381</f>
        <v>0</v>
      </c>
    </row>
    <row r="508" spans="2:14" outlineLevel="1" x14ac:dyDescent="0.25">
      <c r="B508" s="2">
        <f>'ЕФЕКТИВНІСТЬ 1 кв 2018 року'!B382</f>
        <v>344</v>
      </c>
      <c r="C508" s="34" t="str">
        <f>'ЕФЕКТИВНІСТЬ 1 кв 2018 року'!C382</f>
        <v>Любашівський районний суд Одеської області</v>
      </c>
      <c r="E508" s="83">
        <f>'ЕФЕКТИВНІСТЬ 1 кв 2018 року'!K382</f>
        <v>3234.7</v>
      </c>
      <c r="F508" s="5">
        <f>'ЕФЕКТИВНІСТЬ 1 кв 2018 року'!E382</f>
        <v>259.27</v>
      </c>
      <c r="G508" s="83">
        <f>'ЕФЕКТИВНІСТЬ 1 кв 2018 року'!N382</f>
        <v>3</v>
      </c>
      <c r="H508" s="65">
        <f>'ЕФЕКТИВНІСТЬ 1 кв 2018 року'!R382</f>
        <v>-0.19</v>
      </c>
      <c r="I508" s="65">
        <f>'ЕФЕКТИВНІСТЬ 1 кв 2018 року'!Q382</f>
        <v>0.25</v>
      </c>
      <c r="K508" s="23" t="str">
        <f>'ЕФЕКТИВНІСТЬ 1 кв 2018 року'!U382</f>
        <v>АВ</v>
      </c>
      <c r="L508" s="122">
        <f>'ЕФЕКТИВНІСТЬ 1 кв 2018 року'!V382</f>
        <v>0</v>
      </c>
      <c r="M508" s="23">
        <f>'ЕФЕКТИВНІСТЬ 1 кв 2018 року'!W382</f>
        <v>0</v>
      </c>
      <c r="N508" s="17">
        <f>'ЕФЕКТИВНІСТЬ 1 кв 2018 року'!X382</f>
        <v>0</v>
      </c>
    </row>
    <row r="509" spans="2:14" outlineLevel="1" x14ac:dyDescent="0.25">
      <c r="B509" s="2">
        <f>'ЕФЕКТИВНІСТЬ 1 кв 2018 року'!B383</f>
        <v>345</v>
      </c>
      <c r="C509" s="34" t="str">
        <f>'ЕФЕКТИВНІСТЬ 1 кв 2018 року'!C383</f>
        <v>Малиновський районний суд м.Одеси</v>
      </c>
      <c r="E509" s="83">
        <f>'ЕФЕКТИВНІСТЬ 1 кв 2018 року'!K383</f>
        <v>16451.5</v>
      </c>
      <c r="F509" s="5">
        <f>'ЕФЕКТИВНІСТЬ 1 кв 2018 року'!E383</f>
        <v>1927.24</v>
      </c>
      <c r="G509" s="83">
        <f>'ЕФЕКТИВНІСТЬ 1 кв 2018 року'!N383</f>
        <v>26.9</v>
      </c>
      <c r="H509" s="65">
        <f>'ЕФЕКТИВНІСТЬ 1 кв 2018 року'!R383</f>
        <v>2.0000000000000018E-2</v>
      </c>
      <c r="I509" s="65">
        <f>'ЕФЕКТИВНІСТЬ 1 кв 2018 року'!Q383</f>
        <v>-0.91</v>
      </c>
      <c r="K509" s="23">
        <f>'ЕФЕКТИВНІСТЬ 1 кв 2018 року'!U383</f>
        <v>0</v>
      </c>
      <c r="L509" s="122">
        <f>'ЕФЕКТИВНІСТЬ 1 кв 2018 року'!V383</f>
        <v>0</v>
      </c>
      <c r="M509" s="23">
        <f>'ЕФЕКТИВНІСТЬ 1 кв 2018 року'!W383</f>
        <v>0</v>
      </c>
      <c r="N509" s="17" t="str">
        <f>'ЕФЕКТИВНІСТЬ 1 кв 2018 року'!X383</f>
        <v>ВА</v>
      </c>
    </row>
    <row r="510" spans="2:14" outlineLevel="1" x14ac:dyDescent="0.25">
      <c r="B510" s="2">
        <f>'ЕФЕКТИВНІСТЬ 1 кв 2018 року'!B384</f>
        <v>346</v>
      </c>
      <c r="C510" s="34" t="str">
        <f>'ЕФЕКТИВНІСТЬ 1 кв 2018 року'!C384</f>
        <v>Миколаївський районний суд Одеської області</v>
      </c>
      <c r="E510" s="83">
        <f>'ЕФЕКТИВНІСТЬ 1 кв 2018 року'!K384</f>
        <v>2556.4</v>
      </c>
      <c r="F510" s="5">
        <f>'ЕФЕКТИВНІСТЬ 1 кв 2018 року'!E384</f>
        <v>112.34</v>
      </c>
      <c r="G510" s="83">
        <f>'ЕФЕКТИВНІСТЬ 1 кв 2018 року'!N384</f>
        <v>2.9</v>
      </c>
      <c r="H510" s="65">
        <f>'ЕФЕКТИВНІСТЬ 1 кв 2018 року'!R384</f>
        <v>-1.62</v>
      </c>
      <c r="I510" s="65">
        <f>'ЕФЕКТИВНІСТЬ 1 кв 2018 року'!Q384</f>
        <v>7.999999999999996E-2</v>
      </c>
      <c r="K510" s="23" t="str">
        <f>'ЕФЕКТИВНІСТЬ 1 кв 2018 року'!U384</f>
        <v>АВ</v>
      </c>
      <c r="L510" s="122">
        <f>'ЕФЕКТИВНІСТЬ 1 кв 2018 року'!V384</f>
        <v>0</v>
      </c>
      <c r="M510" s="23">
        <f>'ЕФЕКТИВНІСТЬ 1 кв 2018 року'!W384</f>
        <v>0</v>
      </c>
      <c r="N510" s="17">
        <f>'ЕФЕКТИВНІСТЬ 1 кв 2018 року'!X384</f>
        <v>0</v>
      </c>
    </row>
    <row r="511" spans="2:14" outlineLevel="1" x14ac:dyDescent="0.25">
      <c r="B511" s="2">
        <f>'ЕФЕКТИВНІСТЬ 1 кв 2018 року'!B385</f>
        <v>347</v>
      </c>
      <c r="C511" s="34" t="str">
        <f>'ЕФЕКТИВНІСТЬ 1 кв 2018 року'!C385</f>
        <v>Овідіопольський районний суд Одеської області</v>
      </c>
      <c r="E511" s="83">
        <f>'ЕФЕКТИВНІСТЬ 1 кв 2018 року'!K385</f>
        <v>3879.3</v>
      </c>
      <c r="F511" s="5">
        <f>'ЕФЕКТИВНІСТЬ 1 кв 2018 року'!E385</f>
        <v>580.92999999999995</v>
      </c>
      <c r="G511" s="83">
        <f>'ЕФЕКТИВНІСТЬ 1 кв 2018 року'!N385</f>
        <v>6</v>
      </c>
      <c r="H511" s="65">
        <f>'ЕФЕКТИВНІСТЬ 1 кв 2018 року'!R385</f>
        <v>0.46</v>
      </c>
      <c r="I511" s="65">
        <f>'ЕФЕКТИВНІСТЬ 1 кв 2018 року'!Q385</f>
        <v>-2.2000000000000002</v>
      </c>
      <c r="K511" s="23">
        <f>'ЕФЕКТИВНІСТЬ 1 кв 2018 року'!U385</f>
        <v>0</v>
      </c>
      <c r="L511" s="122">
        <f>'ЕФЕКТИВНІСТЬ 1 кв 2018 року'!V385</f>
        <v>0</v>
      </c>
      <c r="M511" s="23">
        <f>'ЕФЕКТИВНІСТЬ 1 кв 2018 року'!W385</f>
        <v>0</v>
      </c>
      <c r="N511" s="17" t="str">
        <f>'ЕФЕКТИВНІСТЬ 1 кв 2018 року'!X385</f>
        <v>ВА</v>
      </c>
    </row>
    <row r="512" spans="2:14" outlineLevel="1" x14ac:dyDescent="0.25">
      <c r="B512" s="2">
        <f>'ЕФЕКТИВНІСТЬ 1 кв 2018 року'!B386</f>
        <v>348</v>
      </c>
      <c r="C512" s="34" t="str">
        <f>'ЕФЕКТИВНІСТЬ 1 кв 2018 року'!C386</f>
        <v>Приморський районний суд м.Одеси</v>
      </c>
      <c r="E512" s="83">
        <f>'ЕФЕКТИВНІСТЬ 1 кв 2018 року'!K386</f>
        <v>23037.1</v>
      </c>
      <c r="F512" s="5">
        <f>'ЕФЕКТИВНІСТЬ 1 кв 2018 року'!E386</f>
        <v>3170.89</v>
      </c>
      <c r="G512" s="83">
        <f>'ЕФЕКТИВНІСТЬ 1 кв 2018 року'!N386</f>
        <v>32.6</v>
      </c>
      <c r="H512" s="65">
        <f>'ЕФЕКТИВНІСТЬ 1 кв 2018 року'!R386</f>
        <v>0.4</v>
      </c>
      <c r="I512" s="65">
        <f>'ЕФЕКТИВНІСТЬ 1 кв 2018 року'!Q386</f>
        <v>-1.2400000000000002</v>
      </c>
      <c r="K512" s="23">
        <f>'ЕФЕКТИВНІСТЬ 1 кв 2018 року'!U386</f>
        <v>0</v>
      </c>
      <c r="L512" s="122">
        <f>'ЕФЕКТИВНІСТЬ 1 кв 2018 року'!V386</f>
        <v>0</v>
      </c>
      <c r="M512" s="23">
        <f>'ЕФЕКТИВНІСТЬ 1 кв 2018 року'!W386</f>
        <v>0</v>
      </c>
      <c r="N512" s="17" t="str">
        <f>'ЕФЕКТИВНІСТЬ 1 кв 2018 року'!X386</f>
        <v>ВА</v>
      </c>
    </row>
    <row r="513" spans="2:14" outlineLevel="1" x14ac:dyDescent="0.25">
      <c r="B513" s="2">
        <f>'ЕФЕКТИВНІСТЬ 1 кв 2018 року'!B387</f>
        <v>349</v>
      </c>
      <c r="C513" s="34" t="str">
        <f>'ЕФЕКТИВНІСТЬ 1 кв 2018 року'!C387</f>
        <v>Ренійський районний суд Одеської області</v>
      </c>
      <c r="E513" s="83">
        <f>'ЕФЕКТИВНІСТЬ 1 кв 2018 року'!K387</f>
        <v>2601.6</v>
      </c>
      <c r="F513" s="5">
        <f>'ЕФЕКТИВНІСТЬ 1 кв 2018 року'!E387</f>
        <v>182.16</v>
      </c>
      <c r="G513" s="83">
        <f>'ЕФЕКТИВНІСТЬ 1 кв 2018 року'!N387</f>
        <v>4.3</v>
      </c>
      <c r="H513" s="65">
        <f>'ЕФЕКТИВНІСТЬ 1 кв 2018 року'!R387</f>
        <v>-0.83000000000000007</v>
      </c>
      <c r="I513" s="65">
        <f>'ЕФЕКТИВНІСТЬ 1 кв 2018 року'!Q387</f>
        <v>-4.9400000000000004</v>
      </c>
      <c r="K513" s="23">
        <f>'ЕФЕКТИВНІСТЬ 1 кв 2018 року'!U387</f>
        <v>0</v>
      </c>
      <c r="L513" s="122">
        <f>'ЕФЕКТИВНІСТЬ 1 кв 2018 року'!V387</f>
        <v>0</v>
      </c>
      <c r="M513" s="23" t="str">
        <f>'ЕФЕКТИВНІСТЬ 1 кв 2018 року'!W387</f>
        <v>ВВ</v>
      </c>
      <c r="N513" s="17">
        <f>'ЕФЕКТИВНІСТЬ 1 кв 2018 року'!X387</f>
        <v>0</v>
      </c>
    </row>
    <row r="514" spans="2:14" outlineLevel="1" x14ac:dyDescent="0.25">
      <c r="B514" s="2">
        <f>'ЕФЕКТИВНІСТЬ 1 кв 2018 року'!B388</f>
        <v>350</v>
      </c>
      <c r="C514" s="34" t="str">
        <f>'ЕФЕКТИВНІСТЬ 1 кв 2018 року'!C388</f>
        <v>Роздільнянський районний суд Одеської області</v>
      </c>
      <c r="E514" s="83">
        <f>'ЕФЕКТИВНІСТЬ 1 кв 2018 року'!K388</f>
        <v>3861.2</v>
      </c>
      <c r="F514" s="5">
        <f>'ЕФЕКТИВНІСТЬ 1 кв 2018 року'!E388</f>
        <v>426.7</v>
      </c>
      <c r="G514" s="83">
        <f>'ЕФЕКТИВНІСТЬ 1 кв 2018 року'!N388</f>
        <v>5.4</v>
      </c>
      <c r="H514" s="65">
        <f>'ЕФЕКТИВНІСТЬ 1 кв 2018 року'!R388</f>
        <v>4.9999999999999989E-2</v>
      </c>
      <c r="I514" s="65">
        <f>'ЕФЕКТИВНІСТЬ 1 кв 2018 року'!Q388</f>
        <v>9.9999999999999978E-2</v>
      </c>
      <c r="K514" s="23">
        <f>'ЕФЕКТИВНІСТЬ 1 кв 2018 року'!U388</f>
        <v>0</v>
      </c>
      <c r="L514" s="122" t="str">
        <f>'ЕФЕКТИВНІСТЬ 1 кв 2018 року'!V388</f>
        <v>АА</v>
      </c>
      <c r="M514" s="23">
        <f>'ЕФЕКТИВНІСТЬ 1 кв 2018 року'!W388</f>
        <v>0</v>
      </c>
      <c r="N514" s="17">
        <f>'ЕФЕКТИВНІСТЬ 1 кв 2018 року'!X388</f>
        <v>0</v>
      </c>
    </row>
    <row r="515" spans="2:14" outlineLevel="1" x14ac:dyDescent="0.25">
      <c r="B515" s="173">
        <f>'ЕФЕКТИВНІСТЬ 1 кв 2018 року'!B389</f>
        <v>351</v>
      </c>
      <c r="C515" s="174" t="str">
        <f>'ЕФЕКТИВНІСТЬ 1 кв 2018 року'!C389</f>
        <v>Савранський районний суд Одеської області</v>
      </c>
      <c r="D515" s="175"/>
      <c r="E515" s="176">
        <f>'ЕФЕКТИВНІСТЬ 1 кв 2018 року'!K389</f>
        <v>1926.2</v>
      </c>
      <c r="F515" s="177">
        <f>'ЕФЕКТИВНІСТЬ 1 кв 2018 року'!E389</f>
        <v>84.38</v>
      </c>
      <c r="G515" s="176">
        <f>'ЕФЕКТИВНІСТЬ 1 кв 2018 року'!N389</f>
        <v>2</v>
      </c>
      <c r="H515" s="178">
        <f>'ЕФЕКТИВНІСТЬ 1 кв 2018 року'!R389</f>
        <v>-1.59</v>
      </c>
      <c r="I515" s="178">
        <f>'ЕФЕКТИВНІСТЬ 1 кв 2018 року'!Q389</f>
        <v>-2.66</v>
      </c>
      <c r="K515" s="23">
        <f>'ЕФЕКТИВНІСТЬ 1 кв 2018 року'!U389</f>
        <v>0</v>
      </c>
      <c r="L515" s="122">
        <f>'ЕФЕКТИВНІСТЬ 1 кв 2018 року'!V389</f>
        <v>0</v>
      </c>
      <c r="M515" s="23" t="str">
        <f>'ЕФЕКТИВНІСТЬ 1 кв 2018 року'!W389</f>
        <v>ВВ</v>
      </c>
      <c r="N515" s="17">
        <f>'ЕФЕКТИВНІСТЬ 1 кв 2018 року'!X389</f>
        <v>0</v>
      </c>
    </row>
    <row r="516" spans="2:14" outlineLevel="1" x14ac:dyDescent="0.25">
      <c r="B516" s="2">
        <f>'ЕФЕКТИВНІСТЬ 1 кв 2018 року'!B390</f>
        <v>352</v>
      </c>
      <c r="C516" s="34" t="str">
        <f>'ЕФЕКТИВНІСТЬ 1 кв 2018 року'!C390</f>
        <v>Саратський районний суд Одеської області</v>
      </c>
      <c r="E516" s="83">
        <f>'ЕФЕКТИВНІСТЬ 1 кв 2018 року'!K390</f>
        <v>1684.8</v>
      </c>
      <c r="F516" s="5">
        <f>'ЕФЕКТИВНІСТЬ 1 кв 2018 року'!E390</f>
        <v>166.38</v>
      </c>
      <c r="G516" s="83">
        <f>'ЕФЕКТИВНІСТЬ 1 кв 2018 року'!N390</f>
        <v>1.1000000000000001</v>
      </c>
      <c r="H516" s="65">
        <f>'ЕФЕКТИВНІСТЬ 1 кв 2018 року'!R390</f>
        <v>0.74</v>
      </c>
      <c r="I516" s="65">
        <f>'ЕФЕКТИВНІСТЬ 1 кв 2018 року'!Q390</f>
        <v>-0.94000000000000006</v>
      </c>
      <c r="K516" s="23">
        <f>'ЕФЕКТИВНІСТЬ 1 кв 2018 року'!U390</f>
        <v>0</v>
      </c>
      <c r="L516" s="122">
        <f>'ЕФЕКТИВНІСТЬ 1 кв 2018 року'!V390</f>
        <v>0</v>
      </c>
      <c r="M516" s="23">
        <f>'ЕФЕКТИВНІСТЬ 1 кв 2018 року'!W390</f>
        <v>0</v>
      </c>
      <c r="N516" s="17" t="str">
        <f>'ЕФЕКТИВНІСТЬ 1 кв 2018 року'!X390</f>
        <v>ВА</v>
      </c>
    </row>
    <row r="517" spans="2:14" outlineLevel="1" x14ac:dyDescent="0.25">
      <c r="B517" s="2">
        <f>'ЕФЕКТИВНІСТЬ 1 кв 2018 року'!B391</f>
        <v>353</v>
      </c>
      <c r="C517" s="34" t="str">
        <f>'ЕФЕКТИВНІСТЬ 1 кв 2018 року'!C391</f>
        <v>Суворовський районний суд м.Одеси</v>
      </c>
      <c r="E517" s="83">
        <f>'ЕФЕКТИВНІСТЬ 1 кв 2018 року'!K391</f>
        <v>14691.6</v>
      </c>
      <c r="F517" s="5">
        <f>'ЕФЕКТИВНІСТЬ 1 кв 2018 року'!E391</f>
        <v>1454.99</v>
      </c>
      <c r="G517" s="83">
        <f>'ЕФЕКТИВНІСТЬ 1 кв 2018 року'!N391</f>
        <v>16.2</v>
      </c>
      <c r="H517" s="65">
        <f>'ЕФЕКТИВНІСТЬ 1 кв 2018 року'!R391</f>
        <v>6.9999999999999993E-2</v>
      </c>
      <c r="I517" s="65">
        <f>'ЕФЕКТИВНІСТЬ 1 кв 2018 року'!Q391</f>
        <v>-1.73</v>
      </c>
      <c r="K517" s="23">
        <f>'ЕФЕКТИВНІСТЬ 1 кв 2018 року'!U391</f>
        <v>0</v>
      </c>
      <c r="L517" s="122">
        <f>'ЕФЕКТИВНІСТЬ 1 кв 2018 року'!V391</f>
        <v>0</v>
      </c>
      <c r="M517" s="23">
        <f>'ЕФЕКТИВНІСТЬ 1 кв 2018 року'!W391</f>
        <v>0</v>
      </c>
      <c r="N517" s="17" t="str">
        <f>'ЕФЕКТИВНІСТЬ 1 кв 2018 року'!X391</f>
        <v>ВА</v>
      </c>
    </row>
    <row r="518" spans="2:14" outlineLevel="1" x14ac:dyDescent="0.25">
      <c r="B518" s="2">
        <f>'ЕФЕКТИВНІСТЬ 1 кв 2018 року'!B392</f>
        <v>354</v>
      </c>
      <c r="C518" s="34" t="str">
        <f>'ЕФЕКТИВНІСТЬ 1 кв 2018 року'!C392</f>
        <v>Тарутинський районний суд Одеської області</v>
      </c>
      <c r="E518" s="83">
        <f>'ЕФЕКТИВНІСТЬ 1 кв 2018 року'!K392</f>
        <v>2625.5</v>
      </c>
      <c r="F518" s="5">
        <f>'ЕФЕКТИВНІСТЬ 1 кв 2018 року'!E392</f>
        <v>197.09</v>
      </c>
      <c r="G518" s="83">
        <f>'ЕФЕКТИВНІСТЬ 1 кв 2018 року'!N392</f>
        <v>2.7</v>
      </c>
      <c r="H518" s="65">
        <f>'ЕФЕКТИВНІСТЬ 1 кв 2018 року'!R392</f>
        <v>-0.4</v>
      </c>
      <c r="I518" s="65">
        <f>'ЕФЕКТИВНІСТЬ 1 кв 2018 року'!Q392</f>
        <v>0.26000000000000006</v>
      </c>
      <c r="K518" s="23" t="str">
        <f>'ЕФЕКТИВНІСТЬ 1 кв 2018 року'!U392</f>
        <v>АВ</v>
      </c>
      <c r="L518" s="122">
        <f>'ЕФЕКТИВНІСТЬ 1 кв 2018 року'!V392</f>
        <v>0</v>
      </c>
      <c r="M518" s="23">
        <f>'ЕФЕКТИВНІСТЬ 1 кв 2018 року'!W392</f>
        <v>0</v>
      </c>
      <c r="N518" s="17">
        <f>'ЕФЕКТИВНІСТЬ 1 кв 2018 року'!X392</f>
        <v>0</v>
      </c>
    </row>
    <row r="519" spans="2:14" outlineLevel="1" x14ac:dyDescent="0.25">
      <c r="B519" s="2">
        <f>'ЕФЕКТИВНІСТЬ 1 кв 2018 року'!B393</f>
        <v>355</v>
      </c>
      <c r="C519" s="34" t="str">
        <f>'ЕФЕКТИВНІСТЬ 1 кв 2018 року'!C393</f>
        <v>Татарбунарський районний суд Одеської області</v>
      </c>
      <c r="E519" s="83">
        <f>'ЕФЕКТИВНІСТЬ 1 кв 2018 року'!K393</f>
        <v>2386.6999999999998</v>
      </c>
      <c r="F519" s="5">
        <f>'ЕФЕКТИВНІСТЬ 1 кв 2018 року'!E393</f>
        <v>225.15</v>
      </c>
      <c r="G519" s="83">
        <f>'ЕФЕКТИВНІСТЬ 1 кв 2018 року'!N393</f>
        <v>2.1</v>
      </c>
      <c r="H519" s="65">
        <f>'ЕФЕКТИВНІСТЬ 1 кв 2018 року'!R393</f>
        <v>0.22000000000000003</v>
      </c>
      <c r="I519" s="65">
        <f>'ЕФЕКТИВНІСТЬ 1 кв 2018 року'!Q393</f>
        <v>-0.32000000000000006</v>
      </c>
      <c r="K519" s="23">
        <f>'ЕФЕКТИВНІСТЬ 1 кв 2018 року'!U393</f>
        <v>0</v>
      </c>
      <c r="L519" s="122">
        <f>'ЕФЕКТИВНІСТЬ 1 кв 2018 року'!V393</f>
        <v>0</v>
      </c>
      <c r="M519" s="23">
        <f>'ЕФЕКТИВНІСТЬ 1 кв 2018 року'!W393</f>
        <v>0</v>
      </c>
      <c r="N519" s="17" t="str">
        <f>'ЕФЕКТИВНІСТЬ 1 кв 2018 року'!X393</f>
        <v>ВА</v>
      </c>
    </row>
    <row r="520" spans="2:14" outlineLevel="1" x14ac:dyDescent="0.25">
      <c r="B520" s="2">
        <f>'ЕФЕКТИВНІСТЬ 1 кв 2018 року'!B394</f>
        <v>356</v>
      </c>
      <c r="C520" s="34" t="str">
        <f>'ЕФЕКТИВНІСТЬ 1 кв 2018 року'!C394</f>
        <v>Теплодарський міський суд Одеської області</v>
      </c>
      <c r="E520" s="83">
        <f>'ЕФЕКТИВНІСТЬ 1 кв 2018 року'!K394</f>
        <v>1800.5</v>
      </c>
      <c r="F520" s="5">
        <f>'ЕФЕКТИВНІСТЬ 1 кв 2018 року'!E394</f>
        <v>31.75</v>
      </c>
      <c r="G520" s="83">
        <f>'ЕФЕКТИВНІСТЬ 1 кв 2018 року'!N394</f>
        <v>1</v>
      </c>
      <c r="H520" s="65">
        <f>'ЕФЕКТИВНІСТЬ 1 кв 2018 року'!R394</f>
        <v>-4.7600000000000007</v>
      </c>
      <c r="I520" s="65">
        <f>'ЕФЕКТИВНІСТЬ 1 кв 2018 року'!Q394</f>
        <v>-1.1000000000000001</v>
      </c>
      <c r="K520" s="23">
        <f>'ЕФЕКТИВНІСТЬ 1 кв 2018 року'!U394</f>
        <v>0</v>
      </c>
      <c r="L520" s="122">
        <f>'ЕФЕКТИВНІСТЬ 1 кв 2018 року'!V394</f>
        <v>0</v>
      </c>
      <c r="M520" s="23" t="str">
        <f>'ЕФЕКТИВНІСТЬ 1 кв 2018 року'!W394</f>
        <v>ВВ</v>
      </c>
      <c r="N520" s="17">
        <f>'ЕФЕКТИВНІСТЬ 1 кв 2018 року'!X394</f>
        <v>0</v>
      </c>
    </row>
    <row r="521" spans="2:14" outlineLevel="1" x14ac:dyDescent="0.25">
      <c r="B521" s="2">
        <f>'ЕФЕКТИВНІСТЬ 1 кв 2018 року'!B395</f>
        <v>357</v>
      </c>
      <c r="C521" s="34" t="str">
        <f>'ЕФЕКТИВНІСТЬ 1 кв 2018 року'!C395</f>
        <v>Фрунзівський районний суд Одеської області</v>
      </c>
      <c r="E521" s="83">
        <f>'ЕФЕКТИВНІСТЬ 1 кв 2018 року'!K395</f>
        <v>2175.8000000000002</v>
      </c>
      <c r="F521" s="5">
        <f>'ЕФЕКТИВНІСТЬ 1 кв 2018 року'!E395</f>
        <v>90.97</v>
      </c>
      <c r="G521" s="83">
        <f>'ЕФЕКТИВНІСТЬ 1 кв 2018 року'!N395</f>
        <v>3</v>
      </c>
      <c r="H521" s="65">
        <f>'ЕФЕКТИВНІСТЬ 1 кв 2018 року'!R395</f>
        <v>-1.8199999999999998</v>
      </c>
      <c r="I521" s="65">
        <f>'ЕФЕКТИВНІСТЬ 1 кв 2018 року'!Q395</f>
        <v>-0.45</v>
      </c>
      <c r="K521" s="23">
        <f>'ЕФЕКТИВНІСТЬ 1 кв 2018 року'!U395</f>
        <v>0</v>
      </c>
      <c r="L521" s="122">
        <f>'ЕФЕКТИВНІСТЬ 1 кв 2018 року'!V395</f>
        <v>0</v>
      </c>
      <c r="M521" s="23" t="str">
        <f>'ЕФЕКТИВНІСТЬ 1 кв 2018 року'!W395</f>
        <v>ВВ</v>
      </c>
      <c r="N521" s="17">
        <f>'ЕФЕКТИВНІСТЬ 1 кв 2018 року'!X395</f>
        <v>0</v>
      </c>
    </row>
    <row r="522" spans="2:14" outlineLevel="1" x14ac:dyDescent="0.25">
      <c r="B522" s="2">
        <f>'ЕФЕКТИВНІСТЬ 1 кв 2018 року'!B396</f>
        <v>358</v>
      </c>
      <c r="C522" s="34" t="str">
        <f>'ЕФЕКТИВНІСТЬ 1 кв 2018 року'!C396</f>
        <v>Ширяївський районний суд Одеської області</v>
      </c>
      <c r="E522" s="83">
        <f>'ЕФЕКТИВНІСТЬ 1 кв 2018 року'!K396</f>
        <v>1505.3</v>
      </c>
      <c r="F522" s="5">
        <f>'ЕФЕКТИВНІСТЬ 1 кв 2018 року'!E396</f>
        <v>126.77</v>
      </c>
      <c r="G522" s="83">
        <f>'ЕФЕКТИВНІСТЬ 1 кв 2018 року'!N396</f>
        <v>1.4</v>
      </c>
      <c r="H522" s="65">
        <f>'ЕФЕКТИВНІСТЬ 1 кв 2018 року'!R396</f>
        <v>-0.08</v>
      </c>
      <c r="I522" s="65">
        <f>'ЕФЕКТИВНІСТЬ 1 кв 2018 року'!Q396</f>
        <v>-1.7999999999999998</v>
      </c>
      <c r="K522" s="23">
        <f>'ЕФЕКТИВНІСТЬ 1 кв 2018 року'!U396</f>
        <v>0</v>
      </c>
      <c r="L522" s="122">
        <f>'ЕФЕКТИВНІСТЬ 1 кв 2018 року'!V396</f>
        <v>0</v>
      </c>
      <c r="M522" s="23" t="str">
        <f>'ЕФЕКТИВНІСТЬ 1 кв 2018 року'!W396</f>
        <v>ВВ</v>
      </c>
      <c r="N522" s="17">
        <f>'ЕФЕКТИВНІСТЬ 1 кв 2018 року'!X396</f>
        <v>0</v>
      </c>
    </row>
    <row r="523" spans="2:14" outlineLevel="1" x14ac:dyDescent="0.25">
      <c r="B523" s="2">
        <f>'ЕФЕКТИВНІСТЬ 1 кв 2018 року'!B397</f>
        <v>359</v>
      </c>
      <c r="C523" s="34" t="str">
        <f>'ЕФЕКТИВНІСТЬ 1 кв 2018 року'!C397</f>
        <v>Южний міський суд Одеської області</v>
      </c>
      <c r="E523" s="83">
        <f>'ЕФЕКТИВНІСТЬ 1 кв 2018 року'!K397</f>
        <v>1621.5</v>
      </c>
      <c r="F523" s="5">
        <f>'ЕФЕКТИВНІСТЬ 1 кв 2018 року'!E397</f>
        <v>119.91</v>
      </c>
      <c r="G523" s="83">
        <f>'ЕФЕКТИВНІСТЬ 1 кв 2018 року'!N397</f>
        <v>1</v>
      </c>
      <c r="H523" s="65">
        <f>'ЕФЕКТИВНІСТЬ 1 кв 2018 року'!R397</f>
        <v>0.09</v>
      </c>
      <c r="I523" s="65">
        <f>'ЕФЕКТИВНІСТЬ 1 кв 2018 року'!Q397</f>
        <v>-2.7</v>
      </c>
      <c r="K523" s="23">
        <f>'ЕФЕКТИВНІСТЬ 1 кв 2018 року'!U397</f>
        <v>0</v>
      </c>
      <c r="L523" s="122">
        <f>'ЕФЕКТИВНІСТЬ 1 кв 2018 року'!V397</f>
        <v>0</v>
      </c>
      <c r="M523" s="23">
        <f>'ЕФЕКТИВНІСТЬ 1 кв 2018 року'!W397</f>
        <v>0</v>
      </c>
      <c r="N523" s="17" t="str">
        <f>'ЕФЕКТИВНІСТЬ 1 кв 2018 року'!X397</f>
        <v>ВА</v>
      </c>
    </row>
    <row r="524" spans="2:14" ht="24" customHeight="1" outlineLevel="1" x14ac:dyDescent="0.25">
      <c r="B524" s="137"/>
      <c r="C524" s="210" t="s">
        <v>806</v>
      </c>
      <c r="D524" s="210"/>
      <c r="E524" s="210"/>
      <c r="F524" s="167"/>
      <c r="G524" s="166"/>
      <c r="H524" s="168"/>
      <c r="I524" s="168"/>
      <c r="K524" s="172"/>
      <c r="L524" s="170"/>
      <c r="M524" s="172"/>
      <c r="N524" s="140"/>
    </row>
    <row r="525" spans="2:14" ht="18.75" x14ac:dyDescent="0.25">
      <c r="C525" s="134" t="s">
        <v>710</v>
      </c>
      <c r="E525" s="78"/>
      <c r="F525" s="78"/>
      <c r="G525" s="78"/>
      <c r="H525" s="78"/>
      <c r="I525" s="78"/>
      <c r="K525" s="78"/>
      <c r="L525" s="78"/>
      <c r="M525" s="78"/>
      <c r="N525" s="78"/>
    </row>
    <row r="526" spans="2:14" outlineLevel="2" x14ac:dyDescent="0.25">
      <c r="B526" s="2">
        <f>'ЕФЕКТИВНІСТЬ 1 кв 2018 року'!B398</f>
        <v>360</v>
      </c>
      <c r="C526" s="34" t="str">
        <f>'ЕФЕКТИВНІСТЬ 1 кв 2018 року'!C398</f>
        <v>Автозаводський районний суд м.Кременчука</v>
      </c>
      <c r="E526" s="83">
        <f>'ЕФЕКТИВНІСТЬ 1 кв 2018 року'!K398</f>
        <v>7389.1</v>
      </c>
      <c r="F526" s="5">
        <f>'ЕФЕКТИВНІСТЬ 1 кв 2018 року'!E398</f>
        <v>1003.99</v>
      </c>
      <c r="G526" s="83">
        <f>'ЕФЕКТИВНІСТЬ 1 кв 2018 року'!N398</f>
        <v>10</v>
      </c>
      <c r="H526" s="65">
        <f>'ЕФЕКТИВНІСТЬ 1 кв 2018 року'!R398</f>
        <v>0.42000000000000004</v>
      </c>
      <c r="I526" s="65">
        <f>'ЕФЕКТИВНІСТЬ 1 кв 2018 року'!Q398</f>
        <v>-0.7</v>
      </c>
      <c r="K526" s="23">
        <f>'ЕФЕКТИВНІСТЬ 1 кв 2018 року'!U398</f>
        <v>0</v>
      </c>
      <c r="L526" s="122">
        <f>'ЕФЕКТИВНІСТЬ 1 кв 2018 року'!V398</f>
        <v>0</v>
      </c>
      <c r="M526" s="23">
        <f>'ЕФЕКТИВНІСТЬ 1 кв 2018 року'!W398</f>
        <v>0</v>
      </c>
      <c r="N526" s="17" t="str">
        <f>'ЕФЕКТИВНІСТЬ 1 кв 2018 року'!X398</f>
        <v>ВА</v>
      </c>
    </row>
    <row r="527" spans="2:14" ht="24" outlineLevel="2" x14ac:dyDescent="0.25">
      <c r="B527" s="2">
        <f>'ЕФЕКТИВНІСТЬ 1 кв 2018 року'!B399</f>
        <v>361</v>
      </c>
      <c r="C527" s="34" t="str">
        <f>'ЕФЕКТИВНІСТЬ 1 кв 2018 року'!C399</f>
        <v>Великобагачанський районний суд Полтавської області</v>
      </c>
      <c r="E527" s="83">
        <f>'ЕФЕКТИВНІСТЬ 1 кв 2018 року'!K399</f>
        <v>2455</v>
      </c>
      <c r="F527" s="5">
        <f>'ЕФЕКТИВНІСТЬ 1 кв 2018 року'!E399</f>
        <v>187.52</v>
      </c>
      <c r="G527" s="83">
        <f>'ЕФЕКТИВНІСТЬ 1 кв 2018 року'!N399</f>
        <v>3</v>
      </c>
      <c r="H527" s="65">
        <f>'ЕФЕКТИВНІСТЬ 1 кв 2018 року'!R399</f>
        <v>-0.49</v>
      </c>
      <c r="I527" s="65">
        <f>'ЕФЕКТИВНІСТЬ 1 кв 2018 року'!Q399</f>
        <v>-0.42000000000000004</v>
      </c>
      <c r="K527" s="23">
        <f>'ЕФЕКТИВНІСТЬ 1 кв 2018 року'!U399</f>
        <v>0</v>
      </c>
      <c r="L527" s="122">
        <f>'ЕФЕКТИВНІСТЬ 1 кв 2018 року'!V399</f>
        <v>0</v>
      </c>
      <c r="M527" s="23" t="str">
        <f>'ЕФЕКТИВНІСТЬ 1 кв 2018 року'!W399</f>
        <v>ВВ</v>
      </c>
      <c r="N527" s="17">
        <f>'ЕФЕКТИВНІСТЬ 1 кв 2018 року'!X399</f>
        <v>0</v>
      </c>
    </row>
    <row r="528" spans="2:14" outlineLevel="2" x14ac:dyDescent="0.25">
      <c r="B528" s="2">
        <f>'ЕФЕКТИВНІСТЬ 1 кв 2018 року'!B400</f>
        <v>362</v>
      </c>
      <c r="C528" s="34" t="str">
        <f>'ЕФЕКТИВНІСТЬ 1 кв 2018 року'!C400</f>
        <v>Гадяцький районний суд Полтавської області</v>
      </c>
      <c r="E528" s="83">
        <f>'ЕФЕКТИВНІСТЬ 1 кв 2018 року'!K400</f>
        <v>3478.7</v>
      </c>
      <c r="F528" s="5">
        <f>'ЕФЕКТИВНІСТЬ 1 кв 2018 року'!E400</f>
        <v>287.70999999999998</v>
      </c>
      <c r="G528" s="83">
        <f>'ЕФЕКТИВНІСТЬ 1 кв 2018 року'!N400</f>
        <v>5</v>
      </c>
      <c r="H528" s="65">
        <f>'ЕФЕКТИВНІСТЬ 1 кв 2018 року'!R400</f>
        <v>-0.45999999999999996</v>
      </c>
      <c r="I528" s="65">
        <f>'ЕФЕКТИВНІСТЬ 1 кв 2018 року'!Q400</f>
        <v>-0.39</v>
      </c>
      <c r="K528" s="23">
        <f>'ЕФЕКТИВНІСТЬ 1 кв 2018 року'!U400</f>
        <v>0</v>
      </c>
      <c r="L528" s="122">
        <f>'ЕФЕКТИВНІСТЬ 1 кв 2018 року'!V400</f>
        <v>0</v>
      </c>
      <c r="M528" s="23" t="str">
        <f>'ЕФЕКТИВНІСТЬ 1 кв 2018 року'!W400</f>
        <v>ВВ</v>
      </c>
      <c r="N528" s="17">
        <f>'ЕФЕКТИВНІСТЬ 1 кв 2018 року'!X400</f>
        <v>0</v>
      </c>
    </row>
    <row r="529" spans="2:14" outlineLevel="2" x14ac:dyDescent="0.25">
      <c r="B529" s="2">
        <f>'ЕФЕКТИВНІСТЬ 1 кв 2018 року'!B401</f>
        <v>363</v>
      </c>
      <c r="C529" s="34" t="str">
        <f>'ЕФЕКТИВНІСТЬ 1 кв 2018 року'!C401</f>
        <v>Глобинський районний суд Полтавської області</v>
      </c>
      <c r="E529" s="83">
        <f>'ЕФЕКТИВНІСТЬ 1 кв 2018 року'!K401</f>
        <v>2716.1</v>
      </c>
      <c r="F529" s="5">
        <f>'ЕФЕКТИВНІСТЬ 1 кв 2018 року'!E401</f>
        <v>433.09</v>
      </c>
      <c r="G529" s="83">
        <f>'ЕФЕКТИВНІСТЬ 1 кв 2018 року'!N401</f>
        <v>3.3</v>
      </c>
      <c r="H529" s="65">
        <f>'ЕФЕКТИВНІСТЬ 1 кв 2018 року'!R401</f>
        <v>0.86</v>
      </c>
      <c r="I529" s="65">
        <f>'ЕФЕКТИВНІСТЬ 1 кв 2018 року'!Q401</f>
        <v>-6.9999999999999965E-2</v>
      </c>
      <c r="K529" s="23">
        <f>'ЕФЕКТИВНІСТЬ 1 кв 2018 року'!U401</f>
        <v>0</v>
      </c>
      <c r="L529" s="122">
        <f>'ЕФЕКТИВНІСТЬ 1 кв 2018 року'!V401</f>
        <v>0</v>
      </c>
      <c r="M529" s="23">
        <f>'ЕФЕКТИВНІСТЬ 1 кв 2018 року'!W401</f>
        <v>0</v>
      </c>
      <c r="N529" s="17" t="str">
        <f>'ЕФЕКТИВНІСТЬ 1 кв 2018 року'!X401</f>
        <v>ВА</v>
      </c>
    </row>
    <row r="530" spans="2:14" outlineLevel="2" x14ac:dyDescent="0.25">
      <c r="B530" s="2">
        <f>'ЕФЕКТИВНІСТЬ 1 кв 2018 року'!B402</f>
        <v>364</v>
      </c>
      <c r="C530" s="34" t="str">
        <f>'ЕФЕКТИВНІСТЬ 1 кв 2018 року'!C402</f>
        <v>Гребінківський районний суд Полтавської області</v>
      </c>
      <c r="E530" s="83">
        <f>'ЕФЕКТИВНІСТЬ 1 кв 2018 року'!K402</f>
        <v>2623.1</v>
      </c>
      <c r="F530" s="5">
        <f>'ЕФЕКТИВНІСТЬ 1 кв 2018 року'!E402</f>
        <v>264.33</v>
      </c>
      <c r="G530" s="83">
        <f>'ЕФЕКТИВНІСТЬ 1 кв 2018 року'!N402</f>
        <v>2</v>
      </c>
      <c r="H530" s="65">
        <f>'ЕФЕКТИВНІСТЬ 1 кв 2018 року'!R402</f>
        <v>0.55000000000000004</v>
      </c>
      <c r="I530" s="65">
        <f>'ЕФЕКТИВНІСТЬ 1 кв 2018 року'!Q402</f>
        <v>-1.2</v>
      </c>
      <c r="K530" s="23">
        <f>'ЕФЕКТИВНІСТЬ 1 кв 2018 року'!U402</f>
        <v>0</v>
      </c>
      <c r="L530" s="122">
        <f>'ЕФЕКТИВНІСТЬ 1 кв 2018 року'!V402</f>
        <v>0</v>
      </c>
      <c r="M530" s="23">
        <f>'ЕФЕКТИВНІСТЬ 1 кв 2018 року'!W402</f>
        <v>0</v>
      </c>
      <c r="N530" s="17" t="str">
        <f>'ЕФЕКТИВНІСТЬ 1 кв 2018 року'!X402</f>
        <v>ВА</v>
      </c>
    </row>
    <row r="531" spans="2:14" outlineLevel="2" x14ac:dyDescent="0.25">
      <c r="B531" s="2">
        <f>'ЕФЕКТИВНІСТЬ 1 кв 2018 року'!B403</f>
        <v>365</v>
      </c>
      <c r="C531" s="34" t="str">
        <f>'ЕФЕКТИВНІСТЬ 1 кв 2018 року'!C403</f>
        <v>Диканський районний суд Полтавської області</v>
      </c>
      <c r="E531" s="83">
        <f>'ЕФЕКТИВНІСТЬ 1 кв 2018 року'!K403</f>
        <v>2167.8000000000002</v>
      </c>
      <c r="F531" s="5">
        <f>'ЕФЕКТИВНІСТЬ 1 кв 2018 року'!E403</f>
        <v>144.05000000000001</v>
      </c>
      <c r="G531" s="83">
        <f>'ЕФЕКТИВНІСТЬ 1 кв 2018 року'!N403</f>
        <v>2</v>
      </c>
      <c r="H531" s="65">
        <f>'ЕФЕКТИВНІСТЬ 1 кв 2018 року'!R403</f>
        <v>-0.55999999999999994</v>
      </c>
      <c r="I531" s="65">
        <f>'ЕФЕКТИВНІСТЬ 1 кв 2018 року'!Q403</f>
        <v>0.34</v>
      </c>
      <c r="K531" s="23" t="str">
        <f>'ЕФЕКТИВНІСТЬ 1 кв 2018 року'!U403</f>
        <v>АВ</v>
      </c>
      <c r="L531" s="122">
        <f>'ЕФЕКТИВНІСТЬ 1 кв 2018 року'!V403</f>
        <v>0</v>
      </c>
      <c r="M531" s="23">
        <f>'ЕФЕКТИВНІСТЬ 1 кв 2018 року'!W403</f>
        <v>0</v>
      </c>
      <c r="N531" s="17">
        <f>'ЕФЕКТИВНІСТЬ 1 кв 2018 року'!X403</f>
        <v>0</v>
      </c>
    </row>
    <row r="532" spans="2:14" outlineLevel="2" x14ac:dyDescent="0.25">
      <c r="B532" s="2">
        <f>'ЕФЕКТИВНІСТЬ 1 кв 2018 року'!B404</f>
        <v>366</v>
      </c>
      <c r="C532" s="34" t="str">
        <f>'ЕФЕКТИВНІСТЬ 1 кв 2018 року'!C404</f>
        <v>Зіньківський районний суд Полтавської області</v>
      </c>
      <c r="E532" s="83">
        <f>'ЕФЕКТИВНІСТЬ 1 кв 2018 року'!K404</f>
        <v>14691.6</v>
      </c>
      <c r="F532" s="5">
        <f>'ЕФЕКТИВНІСТЬ 1 кв 2018 року'!E404</f>
        <v>246.63</v>
      </c>
      <c r="G532" s="83">
        <f>'ЕФЕКТИВНІСТЬ 1 кв 2018 року'!N404</f>
        <v>3</v>
      </c>
      <c r="H532" s="65">
        <f>'ЕФЕКТИВНІСТЬ 1 кв 2018 року'!R404</f>
        <v>-4.47</v>
      </c>
      <c r="I532" s="65">
        <f>'ЕФЕКТИВНІСТЬ 1 кв 2018 року'!Q404</f>
        <v>-0.97</v>
      </c>
      <c r="K532" s="23">
        <f>'ЕФЕКТИВНІСТЬ 1 кв 2018 року'!U404</f>
        <v>0</v>
      </c>
      <c r="L532" s="122">
        <f>'ЕФЕКТИВНІСТЬ 1 кв 2018 року'!V404</f>
        <v>0</v>
      </c>
      <c r="M532" s="23" t="str">
        <f>'ЕФЕКТИВНІСТЬ 1 кв 2018 року'!W404</f>
        <v>ВВ</v>
      </c>
      <c r="N532" s="17">
        <f>'ЕФЕКТИВНІСТЬ 1 кв 2018 року'!X404</f>
        <v>0</v>
      </c>
    </row>
    <row r="533" spans="2:14" outlineLevel="2" x14ac:dyDescent="0.25">
      <c r="B533" s="173">
        <f>'ЕФЕКТИВНІСТЬ 1 кв 2018 року'!B405</f>
        <v>367</v>
      </c>
      <c r="C533" s="174" t="str">
        <f>'ЕФЕКТИВНІСТЬ 1 кв 2018 року'!C405</f>
        <v>Карлівський районний суд Полтавської області</v>
      </c>
      <c r="D533" s="175"/>
      <c r="E533" s="176">
        <f>'ЕФЕКТИВНІСТЬ 1 кв 2018 року'!K405</f>
        <v>2165.6</v>
      </c>
      <c r="F533" s="177">
        <f>'ЕФЕКТИВНІСТЬ 1 кв 2018 року'!E405</f>
        <v>160.79</v>
      </c>
      <c r="G533" s="176">
        <f>'ЕФЕКТИВНІСТЬ 1 кв 2018 року'!N405</f>
        <v>1.7</v>
      </c>
      <c r="H533" s="178">
        <f>'ЕФЕКТИВНІСТЬ 1 кв 2018 року'!R405</f>
        <v>-0.18</v>
      </c>
      <c r="I533" s="178">
        <f>'ЕФЕКТИВНІСТЬ 1 кв 2018 року'!Q405</f>
        <v>-6.45</v>
      </c>
      <c r="K533" s="23">
        <f>'ЕФЕКТИВНІСТЬ 1 кв 2018 року'!U405</f>
        <v>0</v>
      </c>
      <c r="L533" s="122">
        <f>'ЕФЕКТИВНІСТЬ 1 кв 2018 року'!V405</f>
        <v>0</v>
      </c>
      <c r="M533" s="23" t="str">
        <f>'ЕФЕКТИВНІСТЬ 1 кв 2018 року'!W405</f>
        <v>ВВ</v>
      </c>
      <c r="N533" s="17">
        <f>'ЕФЕКТИВНІСТЬ 1 кв 2018 року'!X405</f>
        <v>0</v>
      </c>
    </row>
    <row r="534" spans="2:14" outlineLevel="2" x14ac:dyDescent="0.25">
      <c r="B534" s="2">
        <f>'ЕФЕКТИВНІСТЬ 1 кв 2018 року'!B406</f>
        <v>368</v>
      </c>
      <c r="C534" s="34" t="str">
        <f>'ЕФЕКТИВНІСТЬ 1 кв 2018 року'!C406</f>
        <v>Київський районний суд м. Полтави</v>
      </c>
      <c r="E534" s="83">
        <f>'ЕФЕКТИВНІСТЬ 1 кв 2018 року'!K406</f>
        <v>7563.2</v>
      </c>
      <c r="F534" s="5">
        <f>'ЕФЕКТИВНІСТЬ 1 кв 2018 року'!E406</f>
        <v>921.65</v>
      </c>
      <c r="G534" s="83">
        <f>'ЕФЕКТИВНІСТЬ 1 кв 2018 року'!N406</f>
        <v>11.9</v>
      </c>
      <c r="H534" s="65">
        <f>'ЕФЕКТИВНІСТЬ 1 кв 2018 року'!R406</f>
        <v>0.1</v>
      </c>
      <c r="I534" s="65">
        <f>'ЕФЕКТИВНІСТЬ 1 кв 2018 року'!Q406</f>
        <v>0.3</v>
      </c>
      <c r="K534" s="23">
        <f>'ЕФЕКТИВНІСТЬ 1 кв 2018 року'!U406</f>
        <v>0</v>
      </c>
      <c r="L534" s="122" t="str">
        <f>'ЕФЕКТИВНІСТЬ 1 кв 2018 року'!V406</f>
        <v>АА</v>
      </c>
      <c r="M534" s="23">
        <f>'ЕФЕКТИВНІСТЬ 1 кв 2018 року'!W406</f>
        <v>0</v>
      </c>
      <c r="N534" s="17">
        <f>'ЕФЕКТИВНІСТЬ 1 кв 2018 року'!X406</f>
        <v>0</v>
      </c>
    </row>
    <row r="535" spans="2:14" outlineLevel="2" x14ac:dyDescent="0.25">
      <c r="B535" s="2">
        <f>'ЕФЕКТИВНІСТЬ 1 кв 2018 року'!B407</f>
        <v>369</v>
      </c>
      <c r="C535" s="34" t="str">
        <f>'ЕФЕКТИВНІСТЬ 1 кв 2018 року'!C407</f>
        <v>Кобеляцький районний суд Полтавської області</v>
      </c>
      <c r="E535" s="83">
        <f>'ЕФЕКТИВНІСТЬ 1 кв 2018 року'!K407</f>
        <v>2700.3</v>
      </c>
      <c r="F535" s="5">
        <f>'ЕФЕКТИВНІСТЬ 1 кв 2018 року'!E407</f>
        <v>299.35000000000002</v>
      </c>
      <c r="G535" s="83">
        <f>'ЕФЕКТИВНІСТЬ 1 кв 2018 року'!N407</f>
        <v>3</v>
      </c>
      <c r="H535" s="65">
        <f>'ЕФЕКТИВНІСТЬ 1 кв 2018 року'!R407</f>
        <v>0.28000000000000003</v>
      </c>
      <c r="I535" s="65">
        <f>'ЕФЕКТИВНІСТЬ 1 кв 2018 року'!Q407</f>
        <v>-0.64</v>
      </c>
      <c r="K535" s="23">
        <f>'ЕФЕКТИВНІСТЬ 1 кв 2018 року'!U407</f>
        <v>0</v>
      </c>
      <c r="L535" s="122">
        <f>'ЕФЕКТИВНІСТЬ 1 кв 2018 року'!V407</f>
        <v>0</v>
      </c>
      <c r="M535" s="23">
        <f>'ЕФЕКТИВНІСТЬ 1 кв 2018 року'!W407</f>
        <v>0</v>
      </c>
      <c r="N535" s="17" t="str">
        <f>'ЕФЕКТИВНІСТЬ 1 кв 2018 року'!X407</f>
        <v>ВА</v>
      </c>
    </row>
    <row r="536" spans="2:14" outlineLevel="2" x14ac:dyDescent="0.25">
      <c r="B536" s="2">
        <f>'ЕФЕКТИВНІСТЬ 1 кв 2018 року'!B408</f>
        <v>370</v>
      </c>
      <c r="C536" s="34" t="str">
        <f>'ЕФЕКТИВНІСТЬ 1 кв 2018 року'!C408</f>
        <v>Козельщинський районний суд Полтавської області</v>
      </c>
      <c r="E536" s="83">
        <f>'ЕФЕКТИВНІСТЬ 1 кв 2018 року'!K408</f>
        <v>2372.4</v>
      </c>
      <c r="F536" s="5">
        <f>'ЕФЕКТИВНІСТЬ 1 кв 2018 року'!E408</f>
        <v>134.03</v>
      </c>
      <c r="G536" s="83">
        <f>'ЕФЕКТИВНІСТЬ 1 кв 2018 року'!N408</f>
        <v>2</v>
      </c>
      <c r="H536" s="65">
        <f>'ЕФЕКТИВНІСТЬ 1 кв 2018 року'!R408</f>
        <v>-0.86</v>
      </c>
      <c r="I536" s="65">
        <f>'ЕФЕКТИВНІСТЬ 1 кв 2018 року'!Q408</f>
        <v>-0.14000000000000001</v>
      </c>
      <c r="K536" s="23">
        <f>'ЕФЕКТИВНІСТЬ 1 кв 2018 року'!U408</f>
        <v>0</v>
      </c>
      <c r="L536" s="122">
        <f>'ЕФЕКТИВНІСТЬ 1 кв 2018 року'!V408</f>
        <v>0</v>
      </c>
      <c r="M536" s="23" t="str">
        <f>'ЕФЕКТИВНІСТЬ 1 кв 2018 року'!W408</f>
        <v>ВВ</v>
      </c>
      <c r="N536" s="17">
        <f>'ЕФЕКТИВНІСТЬ 1 кв 2018 року'!X408</f>
        <v>0</v>
      </c>
    </row>
    <row r="537" spans="2:14" outlineLevel="2" x14ac:dyDescent="0.25">
      <c r="B537" s="2">
        <f>'ЕФЕКТИВНІСТЬ 1 кв 2018 року'!B409</f>
        <v>371</v>
      </c>
      <c r="C537" s="34" t="str">
        <f>'ЕФЕКТИВНІСТЬ 1 кв 2018 року'!C409</f>
        <v>Комсомольський міський суд Полтавської області</v>
      </c>
      <c r="E537" s="83">
        <f>'ЕФЕКТИВНІСТЬ 1 кв 2018 року'!K409</f>
        <v>2851.4</v>
      </c>
      <c r="F537" s="5">
        <f>'ЕФЕКТИВНІСТЬ 1 кв 2018 року'!E409</f>
        <v>208.58</v>
      </c>
      <c r="G537" s="83">
        <f>'ЕФЕКТИВНІСТЬ 1 кв 2018 року'!N409</f>
        <v>3.3</v>
      </c>
      <c r="H537" s="65">
        <f>'ЕФЕКТИВНІСТЬ 1 кв 2018 року'!R409</f>
        <v>-0.54</v>
      </c>
      <c r="I537" s="65">
        <f>'ЕФЕКТИВНІСТЬ 1 кв 2018 року'!Q409</f>
        <v>-1.45</v>
      </c>
      <c r="K537" s="23">
        <f>'ЕФЕКТИВНІСТЬ 1 кв 2018 року'!U409</f>
        <v>0</v>
      </c>
      <c r="L537" s="122">
        <f>'ЕФЕКТИВНІСТЬ 1 кв 2018 року'!V409</f>
        <v>0</v>
      </c>
      <c r="M537" s="23" t="str">
        <f>'ЕФЕКТИВНІСТЬ 1 кв 2018 року'!W409</f>
        <v>ВВ</v>
      </c>
      <c r="N537" s="17">
        <f>'ЕФЕКТИВНІСТЬ 1 кв 2018 року'!X409</f>
        <v>0</v>
      </c>
    </row>
    <row r="538" spans="2:14" outlineLevel="2" x14ac:dyDescent="0.25">
      <c r="B538" s="2">
        <f>'ЕФЕКТИВНІСТЬ 1 кв 2018 року'!B410</f>
        <v>372</v>
      </c>
      <c r="C538" s="34" t="str">
        <f>'ЕФЕКТИВНІСТЬ 1 кв 2018 року'!C410</f>
        <v>Котелевський районний суд Полтавської області</v>
      </c>
      <c r="E538" s="83">
        <f>'ЕФЕКТИВНІСТЬ 1 кв 2018 року'!K410</f>
        <v>2838.5</v>
      </c>
      <c r="F538" s="5">
        <f>'ЕФЕКТИВНІСТЬ 1 кв 2018 року'!E410</f>
        <v>143.76</v>
      </c>
      <c r="G538" s="83">
        <f>'ЕФЕКТИВНІСТЬ 1 кв 2018 року'!N410</f>
        <v>3</v>
      </c>
      <c r="H538" s="65">
        <f>'ЕФЕКТИВНІСТЬ 1 кв 2018 року'!R410</f>
        <v>-1.25</v>
      </c>
      <c r="I538" s="65">
        <f>'ЕФЕКТИВНІСТЬ 1 кв 2018 року'!Q410</f>
        <v>-0.37</v>
      </c>
      <c r="K538" s="23">
        <f>'ЕФЕКТИВНІСТЬ 1 кв 2018 року'!U410</f>
        <v>0</v>
      </c>
      <c r="L538" s="122">
        <f>'ЕФЕКТИВНІСТЬ 1 кв 2018 року'!V410</f>
        <v>0</v>
      </c>
      <c r="M538" s="23" t="str">
        <f>'ЕФЕКТИВНІСТЬ 1 кв 2018 року'!W410</f>
        <v>ВВ</v>
      </c>
      <c r="N538" s="17">
        <f>'ЕФЕКТИВНІСТЬ 1 кв 2018 року'!X410</f>
        <v>0</v>
      </c>
    </row>
    <row r="539" spans="2:14" outlineLevel="2" x14ac:dyDescent="0.25">
      <c r="B539" s="2">
        <f>'ЕФЕКТИВНІСТЬ 1 кв 2018 року'!B411</f>
        <v>373</v>
      </c>
      <c r="C539" s="34" t="str">
        <f>'ЕФЕКТИВНІСТЬ 1 кв 2018 року'!C411</f>
        <v>Кременчуцький районний суд Полтавської області</v>
      </c>
      <c r="E539" s="83">
        <f>'ЕФЕКТИВНІСТЬ 1 кв 2018 року'!K411</f>
        <v>2669.6</v>
      </c>
      <c r="F539" s="5">
        <f>'ЕФЕКТИВНІСТЬ 1 кв 2018 року'!E411</f>
        <v>219.31</v>
      </c>
      <c r="G539" s="83">
        <f>'ЕФЕКТИВНІСТЬ 1 кв 2018 року'!N411</f>
        <v>2</v>
      </c>
      <c r="H539" s="65">
        <f>'ЕФЕКТИВНІСТЬ 1 кв 2018 року'!R411</f>
        <v>0.1</v>
      </c>
      <c r="I539" s="65">
        <f>'ЕФЕКТИВНІСТЬ 1 кв 2018 року'!Q411</f>
        <v>-0.44</v>
      </c>
      <c r="K539" s="23">
        <f>'ЕФЕКТИВНІСТЬ 1 кв 2018 року'!U411</f>
        <v>0</v>
      </c>
      <c r="L539" s="122">
        <f>'ЕФЕКТИВНІСТЬ 1 кв 2018 року'!V411</f>
        <v>0</v>
      </c>
      <c r="M539" s="23">
        <f>'ЕФЕКТИВНІСТЬ 1 кв 2018 року'!W411</f>
        <v>0</v>
      </c>
      <c r="N539" s="17" t="str">
        <f>'ЕФЕКТИВНІСТЬ 1 кв 2018 року'!X411</f>
        <v>ВА</v>
      </c>
    </row>
    <row r="540" spans="2:14" outlineLevel="2" x14ac:dyDescent="0.25">
      <c r="B540" s="2">
        <f>'ЕФЕКТИВНІСТЬ 1 кв 2018 року'!B412</f>
        <v>374</v>
      </c>
      <c r="C540" s="34" t="str">
        <f>'ЕФЕКТИВНІСТЬ 1 кв 2018 року'!C412</f>
        <v>Крюківський районний суд м.Кременчука</v>
      </c>
      <c r="E540" s="83">
        <f>'ЕФЕКТИВНІСТЬ 1 кв 2018 року'!K412</f>
        <v>4872.2</v>
      </c>
      <c r="F540" s="5">
        <f>'ЕФЕКТИВНІСТЬ 1 кв 2018 року'!E412</f>
        <v>515.9</v>
      </c>
      <c r="G540" s="83">
        <f>'ЕФЕКТИВНІСТЬ 1 кв 2018 року'!N412</f>
        <v>7</v>
      </c>
      <c r="H540" s="65">
        <f>'ЕФЕКТИВНІСТЬ 1 кв 2018 року'!R412</f>
        <v>-4.0000000000000008E-2</v>
      </c>
      <c r="I540" s="65">
        <f>'ЕФЕКТИВНІСТЬ 1 кв 2018 року'!Q412</f>
        <v>-4.9999999999999968E-2</v>
      </c>
      <c r="K540" s="23">
        <f>'ЕФЕКТИВНІСТЬ 1 кв 2018 року'!U412</f>
        <v>0</v>
      </c>
      <c r="L540" s="122">
        <f>'ЕФЕКТИВНІСТЬ 1 кв 2018 року'!V412</f>
        <v>0</v>
      </c>
      <c r="M540" s="23" t="str">
        <f>'ЕФЕКТИВНІСТЬ 1 кв 2018 року'!W412</f>
        <v>ВВ</v>
      </c>
      <c r="N540" s="17">
        <f>'ЕФЕКТИВНІСТЬ 1 кв 2018 року'!X412</f>
        <v>0</v>
      </c>
    </row>
    <row r="541" spans="2:14" outlineLevel="2" x14ac:dyDescent="0.25">
      <c r="B541" s="2">
        <f>'ЕФЕКТИВНІСТЬ 1 кв 2018 року'!B413</f>
        <v>375</v>
      </c>
      <c r="C541" s="34" t="str">
        <f>'ЕФЕКТИВНІСТЬ 1 кв 2018 року'!C413</f>
        <v>Ленінський районний суд м.Полтави</v>
      </c>
      <c r="E541" s="83">
        <f>'ЕФЕКТИВНІСТЬ 1 кв 2018 року'!K413</f>
        <v>4939.1000000000004</v>
      </c>
      <c r="F541" s="5">
        <f>'ЕФЕКТИВНІСТЬ 1 кв 2018 року'!E413</f>
        <v>392.69</v>
      </c>
      <c r="G541" s="83">
        <f>'ЕФЕКТИВНІСТЬ 1 кв 2018 року'!N413</f>
        <v>7</v>
      </c>
      <c r="H541" s="65">
        <f>'ЕФЕКТИВНІСТЬ 1 кв 2018 року'!R413</f>
        <v>-0.53</v>
      </c>
      <c r="I541" s="65">
        <f>'ЕФЕКТИВНІСТЬ 1 кв 2018 року'!Q413</f>
        <v>-0.42</v>
      </c>
      <c r="K541" s="23">
        <f>'ЕФЕКТИВНІСТЬ 1 кв 2018 року'!U413</f>
        <v>0</v>
      </c>
      <c r="L541" s="122">
        <f>'ЕФЕКТИВНІСТЬ 1 кв 2018 року'!V413</f>
        <v>0</v>
      </c>
      <c r="M541" s="23" t="str">
        <f>'ЕФЕКТИВНІСТЬ 1 кв 2018 року'!W413</f>
        <v>ВВ</v>
      </c>
      <c r="N541" s="17">
        <f>'ЕФЕКТИВНІСТЬ 1 кв 2018 року'!X413</f>
        <v>0</v>
      </c>
    </row>
    <row r="542" spans="2:14" outlineLevel="2" x14ac:dyDescent="0.25">
      <c r="B542" s="173">
        <f>'ЕФЕКТИВНІСТЬ 1 кв 2018 року'!B414</f>
        <v>376</v>
      </c>
      <c r="C542" s="174" t="str">
        <f>'ЕФЕКТИВНІСТЬ 1 кв 2018 року'!C414</f>
        <v>Лохвицький районний суд Полтавської області</v>
      </c>
      <c r="D542" s="175"/>
      <c r="E542" s="176">
        <f>'ЕФЕКТИВНІСТЬ 1 кв 2018 року'!K414</f>
        <v>2470.6999999999998</v>
      </c>
      <c r="F542" s="177">
        <f>'ЕФЕКТИВНІСТЬ 1 кв 2018 року'!E414</f>
        <v>159.19999999999999</v>
      </c>
      <c r="G542" s="176">
        <f>'ЕФЕКТИВНІСТЬ 1 кв 2018 року'!N414</f>
        <v>1.7</v>
      </c>
      <c r="H542" s="178">
        <f>'ЕФЕКТИВНІСТЬ 1 кв 2018 року'!R414</f>
        <v>-0.37</v>
      </c>
      <c r="I542" s="178">
        <f>'ЕФЕКТИВНІСТЬ 1 кв 2018 року'!Q414</f>
        <v>-3.9</v>
      </c>
      <c r="K542" s="23">
        <f>'ЕФЕКТИВНІСТЬ 1 кв 2018 року'!U414</f>
        <v>0</v>
      </c>
      <c r="L542" s="122">
        <f>'ЕФЕКТИВНІСТЬ 1 кв 2018 року'!V414</f>
        <v>0</v>
      </c>
      <c r="M542" s="23" t="str">
        <f>'ЕФЕКТИВНІСТЬ 1 кв 2018 року'!W414</f>
        <v>ВВ</v>
      </c>
      <c r="N542" s="17">
        <f>'ЕФЕКТИВНІСТЬ 1 кв 2018 року'!X414</f>
        <v>0</v>
      </c>
    </row>
    <row r="543" spans="2:14" ht="30" customHeight="1" outlineLevel="2" x14ac:dyDescent="0.25">
      <c r="B543" s="2">
        <f>'ЕФЕКТИВНІСТЬ 1 кв 2018 року'!B415</f>
        <v>377</v>
      </c>
      <c r="C543" s="34" t="str">
        <f>'ЕФЕКТИВНІСТЬ 1 кв 2018 року'!C415</f>
        <v>Лубенський міськрайонний суд Полтавської області</v>
      </c>
      <c r="E543" s="83">
        <f>'ЕФЕКТИВНІСТЬ 1 кв 2018 року'!K415</f>
        <v>4477.3</v>
      </c>
      <c r="F543" s="5">
        <f>'ЕФЕКТИВНІСТЬ 1 кв 2018 року'!E415</f>
        <v>483.31</v>
      </c>
      <c r="G543" s="83">
        <f>'ЕФЕКТИВНІСТЬ 1 кв 2018 року'!N415</f>
        <v>3</v>
      </c>
      <c r="H543" s="65">
        <f>'ЕФЕКТИВНІСТЬ 1 кв 2018 року'!R415</f>
        <v>0.92</v>
      </c>
      <c r="I543" s="65">
        <f>'ЕФЕКТИВНІСТЬ 1 кв 2018 року'!Q415</f>
        <v>-0.43000000000000005</v>
      </c>
      <c r="K543" s="23">
        <f>'ЕФЕКТИВНІСТЬ 1 кв 2018 року'!U415</f>
        <v>0</v>
      </c>
      <c r="L543" s="122">
        <f>'ЕФЕКТИВНІСТЬ 1 кв 2018 року'!V415</f>
        <v>0</v>
      </c>
      <c r="M543" s="23">
        <f>'ЕФЕКТИВНІСТЬ 1 кв 2018 року'!W415</f>
        <v>0</v>
      </c>
      <c r="N543" s="17" t="str">
        <f>'ЕФЕКТИВНІСТЬ 1 кв 2018 року'!X415</f>
        <v>ВА</v>
      </c>
    </row>
    <row r="544" spans="2:14" outlineLevel="2" x14ac:dyDescent="0.25">
      <c r="B544" s="2">
        <f>'ЕФЕКТИВНІСТЬ 1 кв 2018 року'!B416</f>
        <v>378</v>
      </c>
      <c r="C544" s="34" t="str">
        <f>'ЕФЕКТИВНІСТЬ 1 кв 2018 року'!C416</f>
        <v>Машівський районний суд Полтавської області</v>
      </c>
      <c r="E544" s="83">
        <f>'ЕФЕКТИВНІСТЬ 1 кв 2018 року'!K416</f>
        <v>2301.9</v>
      </c>
      <c r="F544" s="5">
        <f>'ЕФЕКТИВНІСТЬ 1 кв 2018 року'!E416</f>
        <v>152.35</v>
      </c>
      <c r="G544" s="83">
        <f>'ЕФЕКТИВНІСТЬ 1 кв 2018 року'!N416</f>
        <v>1</v>
      </c>
      <c r="H544" s="65">
        <f>'ЕФЕКТИВНІСТЬ 1 кв 2018 року'!R416</f>
        <v>0.30000000000000004</v>
      </c>
      <c r="I544" s="65">
        <f>'ЕФЕКТИВНІСТЬ 1 кв 2018 року'!Q416</f>
        <v>-1.3599999999999999</v>
      </c>
      <c r="K544" s="23">
        <f>'ЕФЕКТИВНІСТЬ 1 кв 2018 року'!U416</f>
        <v>0</v>
      </c>
      <c r="L544" s="122">
        <f>'ЕФЕКТИВНІСТЬ 1 кв 2018 року'!V416</f>
        <v>0</v>
      </c>
      <c r="M544" s="23">
        <f>'ЕФЕКТИВНІСТЬ 1 кв 2018 року'!W416</f>
        <v>0</v>
      </c>
      <c r="N544" s="17" t="str">
        <f>'ЕФЕКТИВНІСТЬ 1 кв 2018 року'!X416</f>
        <v>ВА</v>
      </c>
    </row>
    <row r="545" spans="2:14" ht="24" outlineLevel="2" x14ac:dyDescent="0.25">
      <c r="B545" s="2">
        <f>'ЕФЕКТИВНІСТЬ 1 кв 2018 року'!B417</f>
        <v>379</v>
      </c>
      <c r="C545" s="34" t="str">
        <f>'ЕФЕКТИВНІСТЬ 1 кв 2018 року'!C417</f>
        <v>Миргородський міськрайонний суд Полтавської області</v>
      </c>
      <c r="E545" s="83">
        <f>'ЕФЕКТИВНІСТЬ 1 кв 2018 року'!K417</f>
        <v>3949.3</v>
      </c>
      <c r="F545" s="5">
        <f>'ЕФЕКТИВНІСТЬ 1 кв 2018 року'!E417</f>
        <v>450.89</v>
      </c>
      <c r="G545" s="83">
        <f>'ЕФЕКТИВНІСТЬ 1 кв 2018 року'!N417</f>
        <v>4</v>
      </c>
      <c r="H545" s="65">
        <f>'ЕФЕКТИВНІСТЬ 1 кв 2018 року'!R417</f>
        <v>0.44</v>
      </c>
      <c r="I545" s="65">
        <f>'ЕФЕКТИВНІСТЬ 1 кв 2018 року'!Q417</f>
        <v>0.2</v>
      </c>
      <c r="K545" s="23">
        <f>'ЕФЕКТИВНІСТЬ 1 кв 2018 року'!U417</f>
        <v>0</v>
      </c>
      <c r="L545" s="122" t="str">
        <f>'ЕФЕКТИВНІСТЬ 1 кв 2018 року'!V417</f>
        <v>АА</v>
      </c>
      <c r="M545" s="23">
        <f>'ЕФЕКТИВНІСТЬ 1 кв 2018 року'!W417</f>
        <v>0</v>
      </c>
      <c r="N545" s="17">
        <f>'ЕФЕКТИВНІСТЬ 1 кв 2018 року'!X417</f>
        <v>0</v>
      </c>
    </row>
    <row r="546" spans="2:14" ht="24" outlineLevel="2" x14ac:dyDescent="0.25">
      <c r="B546" s="2">
        <f>'ЕФЕКТИВНІСТЬ 1 кв 2018 року'!B418</f>
        <v>380</v>
      </c>
      <c r="C546" s="34" t="str">
        <f>'ЕФЕКТИВНІСТЬ 1 кв 2018 року'!C418</f>
        <v>Новосанжарський районний суд Полтавської області</v>
      </c>
      <c r="E546" s="83">
        <f>'ЕФЕКТИВНІСТЬ 1 кв 2018 року'!K418</f>
        <v>2783.2</v>
      </c>
      <c r="F546" s="5">
        <f>'ЕФЕКТИВНІСТЬ 1 кв 2018 року'!E418</f>
        <v>419.26</v>
      </c>
      <c r="G546" s="83">
        <f>'ЕФЕКТИВНІСТЬ 1 кв 2018 року'!N418</f>
        <v>3.3</v>
      </c>
      <c r="H546" s="65">
        <f>'ЕФЕКТИВНІСТЬ 1 кв 2018 року'!R418</f>
        <v>0.8</v>
      </c>
      <c r="I546" s="65">
        <f>'ЕФЕКТИВНІСТЬ 1 кв 2018 року'!Q418</f>
        <v>-0.63</v>
      </c>
      <c r="K546" s="23">
        <f>'ЕФЕКТИВНІСТЬ 1 кв 2018 року'!U418</f>
        <v>0</v>
      </c>
      <c r="L546" s="122">
        <f>'ЕФЕКТИВНІСТЬ 1 кв 2018 року'!V418</f>
        <v>0</v>
      </c>
      <c r="M546" s="23">
        <f>'ЕФЕКТИВНІСТЬ 1 кв 2018 року'!W418</f>
        <v>0</v>
      </c>
      <c r="N546" s="17" t="str">
        <f>'ЕФЕКТИВНІСТЬ 1 кв 2018 року'!X418</f>
        <v>ВА</v>
      </c>
    </row>
    <row r="547" spans="2:14" outlineLevel="2" x14ac:dyDescent="0.25">
      <c r="B547" s="2">
        <f>'ЕФЕКТИВНІСТЬ 1 кв 2018 року'!B419</f>
        <v>381</v>
      </c>
      <c r="C547" s="34" t="str">
        <f>'ЕФЕКТИВНІСТЬ 1 кв 2018 року'!C419</f>
        <v>Октябрський районний суд м.Полтави</v>
      </c>
      <c r="E547" s="83">
        <f>'ЕФЕКТИВНІСТЬ 1 кв 2018 року'!K419</f>
        <v>9687.9</v>
      </c>
      <c r="F547" s="5">
        <f>'ЕФЕКТИВНІСТЬ 1 кв 2018 року'!E419</f>
        <v>2201.85</v>
      </c>
      <c r="G547" s="83">
        <f>'ЕФЕКТИВНІСТЬ 1 кв 2018 року'!N419</f>
        <v>15.9</v>
      </c>
      <c r="H547" s="65">
        <f>'ЕФЕКТИВНІСТЬ 1 кв 2018 року'!R419</f>
        <v>1.1099999999999999</v>
      </c>
      <c r="I547" s="65">
        <f>'ЕФЕКТИВНІСТЬ 1 кв 2018 року'!Q419</f>
        <v>-0.2</v>
      </c>
      <c r="K547" s="23">
        <f>'ЕФЕКТИВНІСТЬ 1 кв 2018 року'!U419</f>
        <v>0</v>
      </c>
      <c r="L547" s="122">
        <f>'ЕФЕКТИВНІСТЬ 1 кв 2018 року'!V419</f>
        <v>0</v>
      </c>
      <c r="M547" s="23">
        <f>'ЕФЕКТИВНІСТЬ 1 кв 2018 року'!W419</f>
        <v>0</v>
      </c>
      <c r="N547" s="17" t="str">
        <f>'ЕФЕКТИВНІСТЬ 1 кв 2018 року'!X419</f>
        <v>ВА</v>
      </c>
    </row>
    <row r="548" spans="2:14" outlineLevel="2" x14ac:dyDescent="0.25">
      <c r="B548" s="2">
        <f>'ЕФЕКТИВНІСТЬ 1 кв 2018 року'!B420</f>
        <v>382</v>
      </c>
      <c r="C548" s="34" t="str">
        <f>'ЕФЕКТИВНІСТЬ 1 кв 2018 року'!C420</f>
        <v>Оржицький районний суд Полтавської області</v>
      </c>
      <c r="E548" s="83">
        <f>'ЕФЕКТИВНІСТЬ 1 кв 2018 року'!K420</f>
        <v>2338.5</v>
      </c>
      <c r="F548" s="5">
        <f>'ЕФЕКТИВНІСТЬ 1 кв 2018 року'!E420</f>
        <v>184.78</v>
      </c>
      <c r="G548" s="83">
        <f>'ЕФЕКТИВНІСТЬ 1 кв 2018 року'!N420</f>
        <v>2.6</v>
      </c>
      <c r="H548" s="65">
        <f>'ЕФЕКТИВНІСТЬ 1 кв 2018 року'!R420</f>
        <v>-0.36</v>
      </c>
      <c r="I548" s="65">
        <f>'ЕФЕКТИВНІСТЬ 1 кв 2018 року'!Q420</f>
        <v>-0.38</v>
      </c>
      <c r="K548" s="23">
        <f>'ЕФЕКТИВНІСТЬ 1 кв 2018 року'!U420</f>
        <v>0</v>
      </c>
      <c r="L548" s="122">
        <f>'ЕФЕКТИВНІСТЬ 1 кв 2018 року'!V420</f>
        <v>0</v>
      </c>
      <c r="M548" s="23" t="str">
        <f>'ЕФЕКТИВНІСТЬ 1 кв 2018 року'!W420</f>
        <v>ВВ</v>
      </c>
      <c r="N548" s="17">
        <f>'ЕФЕКТИВНІСТЬ 1 кв 2018 року'!X420</f>
        <v>0</v>
      </c>
    </row>
    <row r="549" spans="2:14" outlineLevel="2" x14ac:dyDescent="0.25">
      <c r="B549" s="2">
        <f>'ЕФЕКТИВНІСТЬ 1 кв 2018 року'!B421</f>
        <v>383</v>
      </c>
      <c r="C549" s="34" t="str">
        <f>'ЕФЕКТИВНІСТЬ 1 кв 2018 року'!C421</f>
        <v>Пирятинський районний суд Полтавської області</v>
      </c>
      <c r="E549" s="83">
        <f>'ЕФЕКТИВНІСТЬ 1 кв 2018 року'!K421</f>
        <v>2275.9</v>
      </c>
      <c r="F549" s="5">
        <f>'ЕФЕКТИВНІСТЬ 1 кв 2018 року'!E421</f>
        <v>245.29</v>
      </c>
      <c r="G549" s="83">
        <f>'ЕФЕКТИВНІСТЬ 1 кв 2018 року'!N421</f>
        <v>3</v>
      </c>
      <c r="H549" s="65">
        <f>'ЕФЕКТИВНІСТЬ 1 кв 2018 року'!R421</f>
        <v>0.06</v>
      </c>
      <c r="I549" s="65">
        <f>'ЕФЕКТИВНІСТЬ 1 кв 2018 року'!Q421</f>
        <v>-0.31000000000000005</v>
      </c>
      <c r="K549" s="23">
        <f>'ЕФЕКТИВНІСТЬ 1 кв 2018 року'!U421</f>
        <v>0</v>
      </c>
      <c r="L549" s="122">
        <f>'ЕФЕКТИВНІСТЬ 1 кв 2018 року'!V421</f>
        <v>0</v>
      </c>
      <c r="M549" s="23">
        <f>'ЕФЕКТИВНІСТЬ 1 кв 2018 року'!W421</f>
        <v>0</v>
      </c>
      <c r="N549" s="17" t="str">
        <f>'ЕФЕКТИВНІСТЬ 1 кв 2018 року'!X421</f>
        <v>ВА</v>
      </c>
    </row>
    <row r="550" spans="2:14" outlineLevel="2" x14ac:dyDescent="0.25">
      <c r="B550" s="2">
        <f>'ЕФЕКТИВНІСТЬ 1 кв 2018 року'!B422</f>
        <v>384</v>
      </c>
      <c r="C550" s="34" t="str">
        <f>'ЕФЕКТИВНІСТЬ 1 кв 2018 року'!C422</f>
        <v>Полтавський районний суд Полтавської області</v>
      </c>
      <c r="E550" s="83">
        <f>'ЕФЕКТИВНІСТЬ 1 кв 2018 року'!K422</f>
        <v>5111.8999999999996</v>
      </c>
      <c r="F550" s="5">
        <f>'ЕФЕКТИВНІСТЬ 1 кв 2018 року'!E422</f>
        <v>458.93</v>
      </c>
      <c r="G550" s="83">
        <f>'ЕФЕКТИВНІСТЬ 1 кв 2018 року'!N422</f>
        <v>7</v>
      </c>
      <c r="H550" s="65">
        <f>'ЕФЕКТИВНІСТЬ 1 кв 2018 року'!R422</f>
        <v>-0.28000000000000003</v>
      </c>
      <c r="I550" s="65">
        <f>'ЕФЕКТИВНІСТЬ 1 кв 2018 року'!Q422</f>
        <v>-0.52</v>
      </c>
      <c r="K550" s="23">
        <f>'ЕФЕКТИВНІСТЬ 1 кв 2018 року'!U422</f>
        <v>0</v>
      </c>
      <c r="L550" s="122">
        <f>'ЕФЕКТИВНІСТЬ 1 кв 2018 року'!V422</f>
        <v>0</v>
      </c>
      <c r="M550" s="23" t="str">
        <f>'ЕФЕКТИВНІСТЬ 1 кв 2018 року'!W422</f>
        <v>ВВ</v>
      </c>
      <c r="N550" s="17">
        <f>'ЕФЕКТИВНІСТЬ 1 кв 2018 року'!X422</f>
        <v>0</v>
      </c>
    </row>
    <row r="551" spans="2:14" outlineLevel="2" x14ac:dyDescent="0.25">
      <c r="B551" s="2">
        <f>'ЕФЕКТИВНІСТЬ 1 кв 2018 року'!B423</f>
        <v>385</v>
      </c>
      <c r="C551" s="34" t="str">
        <f>'ЕФЕКТИВНІСТЬ 1 кв 2018 року'!C423</f>
        <v>Решетилівський районний суд Полтавської області</v>
      </c>
      <c r="E551" s="83">
        <f>'ЕФЕКТИВНІСТЬ 1 кв 2018 року'!K423</f>
        <v>2200.5</v>
      </c>
      <c r="F551" s="5">
        <f>'ЕФЕКТИВНІСТЬ 1 кв 2018 року'!E423</f>
        <v>107.58</v>
      </c>
      <c r="G551" s="83">
        <f>'ЕФЕКТИВНІСТЬ 1 кв 2018 року'!N423</f>
        <v>2</v>
      </c>
      <c r="H551" s="65">
        <f>'ЕФЕКТИВНІСТЬ 1 кв 2018 року'!R423</f>
        <v>-1.26</v>
      </c>
      <c r="I551" s="65">
        <f>'ЕФЕКТИВНІСТЬ 1 кв 2018 року'!Q423</f>
        <v>-2.86</v>
      </c>
      <c r="K551" s="23">
        <f>'ЕФЕКТИВНІСТЬ 1 кв 2018 року'!U423</f>
        <v>0</v>
      </c>
      <c r="L551" s="122">
        <f>'ЕФЕКТИВНІСТЬ 1 кв 2018 року'!V423</f>
        <v>0</v>
      </c>
      <c r="M551" s="23" t="str">
        <f>'ЕФЕКТИВНІСТЬ 1 кв 2018 року'!W423</f>
        <v>ВВ</v>
      </c>
      <c r="N551" s="17">
        <f>'ЕФЕКТИВНІСТЬ 1 кв 2018 року'!X423</f>
        <v>0</v>
      </c>
    </row>
    <row r="552" spans="2:14" outlineLevel="2" x14ac:dyDescent="0.25">
      <c r="B552" s="2">
        <f>'ЕФЕКТИВНІСТЬ 1 кв 2018 року'!B424</f>
        <v>386</v>
      </c>
      <c r="C552" s="34" t="str">
        <f>'ЕФЕКТИВНІСТЬ 1 кв 2018 року'!C424</f>
        <v>Семенівський районний суд Полтавської області</v>
      </c>
      <c r="E552" s="83">
        <f>'ЕФЕКТИВНІСТЬ 1 кв 2018 року'!K424</f>
        <v>1856.8</v>
      </c>
      <c r="F552" s="5">
        <f>'ЕФЕКТИВНІСТЬ 1 кв 2018 року'!E424</f>
        <v>151.54</v>
      </c>
      <c r="G552" s="83">
        <f>'ЕФЕКТИВНІСТЬ 1 кв 2018 року'!N424</f>
        <v>1</v>
      </c>
      <c r="H552" s="65">
        <f>'ЕФЕКТИВНІСТЬ 1 кв 2018 року'!R424</f>
        <v>0.55000000000000004</v>
      </c>
      <c r="I552" s="65">
        <f>'ЕФЕКТИВНІСТЬ 1 кв 2018 року'!Q424</f>
        <v>-0.63000000000000012</v>
      </c>
      <c r="K552" s="23">
        <f>'ЕФЕКТИВНІСТЬ 1 кв 2018 року'!U424</f>
        <v>0</v>
      </c>
      <c r="L552" s="122">
        <f>'ЕФЕКТИВНІСТЬ 1 кв 2018 року'!V424</f>
        <v>0</v>
      </c>
      <c r="M552" s="23">
        <f>'ЕФЕКТИВНІСТЬ 1 кв 2018 року'!W424</f>
        <v>0</v>
      </c>
      <c r="N552" s="17" t="str">
        <f>'ЕФЕКТИВНІСТЬ 1 кв 2018 року'!X424</f>
        <v>ВА</v>
      </c>
    </row>
    <row r="553" spans="2:14" outlineLevel="2" x14ac:dyDescent="0.25">
      <c r="B553" s="2">
        <f>'ЕФЕКТИВНІСТЬ 1 кв 2018 року'!B425</f>
        <v>387</v>
      </c>
      <c r="C553" s="34" t="str">
        <f>'ЕФЕКТИВНІСТЬ 1 кв 2018 року'!C425</f>
        <v>Хорольський районний суд Полтавської області</v>
      </c>
      <c r="E553" s="83">
        <f>'ЕФЕКТИВНІСТЬ 1 кв 2018 року'!K425</f>
        <v>2232.1</v>
      </c>
      <c r="F553" s="5">
        <f>'ЕФЕКТИВНІСТЬ 1 кв 2018 року'!E425</f>
        <v>250.7</v>
      </c>
      <c r="G553" s="83">
        <f>'ЕФЕКТИВНІСТЬ 1 кв 2018 року'!N425</f>
        <v>3</v>
      </c>
      <c r="H553" s="65">
        <f>'ЕФЕКТИВНІСТЬ 1 кв 2018 року'!R425</f>
        <v>0.12000000000000001</v>
      </c>
      <c r="I553" s="65">
        <f>'ЕФЕКТИВНІСТЬ 1 кв 2018 року'!Q425</f>
        <v>-0.97</v>
      </c>
      <c r="K553" s="23">
        <f>'ЕФЕКТИВНІСТЬ 1 кв 2018 року'!U425</f>
        <v>0</v>
      </c>
      <c r="L553" s="122">
        <f>'ЕФЕКТИВНІСТЬ 1 кв 2018 року'!V425</f>
        <v>0</v>
      </c>
      <c r="M553" s="23">
        <f>'ЕФЕКТИВНІСТЬ 1 кв 2018 року'!W425</f>
        <v>0</v>
      </c>
      <c r="N553" s="17" t="str">
        <f>'ЕФЕКТИВНІСТЬ 1 кв 2018 року'!X425</f>
        <v>ВА</v>
      </c>
    </row>
    <row r="554" spans="2:14" outlineLevel="2" x14ac:dyDescent="0.25">
      <c r="B554" s="2">
        <f>'ЕФЕКТИВНІСТЬ 1 кв 2018 року'!B426</f>
        <v>388</v>
      </c>
      <c r="C554" s="34" t="str">
        <f>'ЕФЕКТИВНІСТЬ 1 кв 2018 року'!C426</f>
        <v>Чорнухинський районний суд Полтавської області</v>
      </c>
      <c r="E554" s="83">
        <f>'ЕФЕКТИВНІСТЬ 1 кв 2018 року'!K426</f>
        <v>1880.5</v>
      </c>
      <c r="F554" s="5">
        <f>'ЕФЕКТИВНІСТЬ 1 кв 2018 року'!E426</f>
        <v>68.099999999999994</v>
      </c>
      <c r="G554" s="83">
        <f>'ЕФЕКТИВНІСТЬ 1 кв 2018 року'!N426</f>
        <v>1</v>
      </c>
      <c r="H554" s="65">
        <f>'ЕФЕКТИВНІСТЬ 1 кв 2018 року'!R426</f>
        <v>-1.75</v>
      </c>
      <c r="I554" s="65">
        <f>'ЕФЕКТИВНІСТЬ 1 кв 2018 року'!Q426</f>
        <v>-2</v>
      </c>
      <c r="K554" s="23">
        <f>'ЕФЕКТИВНІСТЬ 1 кв 2018 року'!U426</f>
        <v>0</v>
      </c>
      <c r="L554" s="122">
        <f>'ЕФЕКТИВНІСТЬ 1 кв 2018 року'!V426</f>
        <v>0</v>
      </c>
      <c r="M554" s="23" t="str">
        <f>'ЕФЕКТИВНІСТЬ 1 кв 2018 року'!W426</f>
        <v>ВВ</v>
      </c>
      <c r="N554" s="17">
        <f>'ЕФЕКТИВНІСТЬ 1 кв 2018 року'!X426</f>
        <v>0</v>
      </c>
    </row>
    <row r="555" spans="2:14" outlineLevel="2" x14ac:dyDescent="0.25">
      <c r="B555" s="2">
        <f>'ЕФЕКТИВНІСТЬ 1 кв 2018 року'!B427</f>
        <v>389</v>
      </c>
      <c r="C555" s="34" t="str">
        <f>'ЕФЕКТИВНІСТЬ 1 кв 2018 року'!C427</f>
        <v>Чутівський районний суд Полтавської області</v>
      </c>
      <c r="E555" s="83">
        <f>'ЕФЕКТИВНІСТЬ 1 кв 2018 року'!K427</f>
        <v>2309.9</v>
      </c>
      <c r="F555" s="5">
        <f>'ЕФЕКТИВНІСТЬ 1 кв 2018 року'!E427</f>
        <v>160.24</v>
      </c>
      <c r="G555" s="83">
        <f>'ЕФЕКТИВНІСТЬ 1 кв 2018 року'!N427</f>
        <v>3</v>
      </c>
      <c r="H555" s="65">
        <f>'ЕФЕКТИВНІСТЬ 1 кв 2018 року'!R427</f>
        <v>-0.72</v>
      </c>
      <c r="I555" s="65">
        <f>'ЕФЕКТИВНІСТЬ 1 кв 2018 року'!Q427</f>
        <v>-1.07</v>
      </c>
      <c r="K555" s="23">
        <f>'ЕФЕКТИВНІСТЬ 1 кв 2018 року'!U427</f>
        <v>0</v>
      </c>
      <c r="L555" s="122">
        <f>'ЕФЕКТИВНІСТЬ 1 кв 2018 року'!V427</f>
        <v>0</v>
      </c>
      <c r="M555" s="23" t="str">
        <f>'ЕФЕКТИВНІСТЬ 1 кв 2018 року'!W427</f>
        <v>ВВ</v>
      </c>
      <c r="N555" s="17">
        <f>'ЕФЕКТИВНІСТЬ 1 кв 2018 року'!X427</f>
        <v>0</v>
      </c>
    </row>
    <row r="556" spans="2:14" outlineLevel="2" x14ac:dyDescent="0.25">
      <c r="B556" s="2">
        <f>'ЕФЕКТИВНІСТЬ 1 кв 2018 року'!B428</f>
        <v>390</v>
      </c>
      <c r="C556" s="34" t="str">
        <f>'ЕФЕКТИВНІСТЬ 1 кв 2018 року'!C428</f>
        <v>Шишацький районний суд Полтавської області</v>
      </c>
      <c r="E556" s="83">
        <f>'ЕФЕКТИВНІСТЬ 1 кв 2018 року'!K428</f>
        <v>2343.1</v>
      </c>
      <c r="F556" s="5">
        <f>'ЕФЕКТИВНІСТЬ 1 кв 2018 року'!E428</f>
        <v>161.88999999999999</v>
      </c>
      <c r="G556" s="83">
        <f>'ЕФЕКТИВНІСТЬ 1 кв 2018 року'!N428</f>
        <v>4</v>
      </c>
      <c r="H556" s="65">
        <f>'ЕФЕКТИВНІСТЬ 1 кв 2018 року'!R428</f>
        <v>-0.87000000000000011</v>
      </c>
      <c r="I556" s="65">
        <f>'ЕФЕКТИВНІСТЬ 1 кв 2018 року'!Q428</f>
        <v>-0.18</v>
      </c>
      <c r="K556" s="23">
        <f>'ЕФЕКТИВНІСТЬ 1 кв 2018 року'!U428</f>
        <v>0</v>
      </c>
      <c r="L556" s="122">
        <f>'ЕФЕКТИВНІСТЬ 1 кв 2018 року'!V428</f>
        <v>0</v>
      </c>
      <c r="M556" s="23" t="str">
        <f>'ЕФЕКТИВНІСТЬ 1 кв 2018 року'!W428</f>
        <v>ВВ</v>
      </c>
      <c r="N556" s="17">
        <f>'ЕФЕКТИВНІСТЬ 1 кв 2018 року'!X428</f>
        <v>0</v>
      </c>
    </row>
    <row r="557" spans="2:14" ht="24" customHeight="1" outlineLevel="2" x14ac:dyDescent="0.25">
      <c r="B557" s="137"/>
      <c r="C557" s="210" t="s">
        <v>807</v>
      </c>
      <c r="D557" s="210"/>
      <c r="E557" s="210"/>
      <c r="F557" s="210"/>
      <c r="G557" s="210"/>
      <c r="H557" s="168"/>
      <c r="I557" s="168"/>
      <c r="K557" s="172"/>
      <c r="L557" s="170"/>
      <c r="M557" s="172"/>
      <c r="N557" s="140"/>
    </row>
    <row r="558" spans="2:14" ht="18.75" x14ac:dyDescent="0.25">
      <c r="C558" s="134" t="s">
        <v>711</v>
      </c>
      <c r="E558" s="78"/>
      <c r="F558" s="78"/>
      <c r="G558" s="78"/>
      <c r="H558" s="78"/>
      <c r="I558" s="78"/>
      <c r="K558" s="78"/>
      <c r="L558" s="78"/>
      <c r="M558" s="78"/>
      <c r="N558" s="78"/>
    </row>
    <row r="559" spans="2:14" ht="21" customHeight="1" outlineLevel="1" x14ac:dyDescent="0.25">
      <c r="B559" s="2">
        <f>'ЕФЕКТИВНІСТЬ 1 кв 2018 року'!B429</f>
        <v>391</v>
      </c>
      <c r="C559" s="34" t="str">
        <f>'ЕФЕКТИВНІСТЬ 1 кв 2018 року'!C429</f>
        <v>Березнівський районний суд Рівненської області</v>
      </c>
      <c r="E559" s="83">
        <f>'ЕФЕКТИВНІСТЬ 1 кв 2018 року'!K429</f>
        <v>2731.9</v>
      </c>
      <c r="F559" s="5">
        <f>'ЕФЕКТИВНІСТЬ 1 кв 2018 року'!E429</f>
        <v>229.15</v>
      </c>
      <c r="G559" s="83">
        <f>'ЕФЕКТИВНІСТЬ 1 кв 2018 року'!N429</f>
        <v>2.92</v>
      </c>
      <c r="H559" s="65">
        <f>'ЕФЕКТИВНІСТЬ 1 кв 2018 року'!R429</f>
        <v>-0.22</v>
      </c>
      <c r="I559" s="65">
        <f>'ЕФЕКТИВНІСТЬ 1 кв 2018 року'!Q429</f>
        <v>-0.22000000000000003</v>
      </c>
      <c r="K559" s="23">
        <f>'ЕФЕКТИВНІСТЬ 1 кв 2018 року'!U429</f>
        <v>0</v>
      </c>
      <c r="L559" s="122">
        <f>'ЕФЕКТИВНІСТЬ 1 кв 2018 року'!V429</f>
        <v>0</v>
      </c>
      <c r="M559" s="23" t="str">
        <f>'ЕФЕКТИВНІСТЬ 1 кв 2018 року'!W429</f>
        <v>ВВ</v>
      </c>
      <c r="N559" s="17">
        <f>'ЕФЕКТИВНІСТЬ 1 кв 2018 року'!X429</f>
        <v>0</v>
      </c>
    </row>
    <row r="560" spans="2:14" ht="21" customHeight="1" outlineLevel="1" x14ac:dyDescent="0.25">
      <c r="B560" s="2">
        <f>'ЕФЕКТИВНІСТЬ 1 кв 2018 року'!B430</f>
        <v>392</v>
      </c>
      <c r="C560" s="34" t="str">
        <f>'ЕФЕКТИВНІСТЬ 1 кв 2018 року'!C430</f>
        <v>Володимирецький районний суд Рівненської області</v>
      </c>
      <c r="E560" s="83">
        <f>'ЕФЕКТИВНІСТЬ 1 кв 2018 року'!K430</f>
        <v>3166.8</v>
      </c>
      <c r="F560" s="5">
        <f>'ЕФЕКТИВНІСТЬ 1 кв 2018 року'!E430</f>
        <v>238.01</v>
      </c>
      <c r="G560" s="83">
        <f>'ЕФЕКТИВНІСТЬ 1 кв 2018 року'!N430</f>
        <v>4</v>
      </c>
      <c r="H560" s="65">
        <f>'ЕФЕКТИВНІСТЬ 1 кв 2018 року'!R430</f>
        <v>-0.54</v>
      </c>
      <c r="I560" s="65">
        <f>'ЕФЕКТИВНІСТЬ 1 кв 2018 року'!Q430</f>
        <v>-0.26</v>
      </c>
      <c r="K560" s="23">
        <f>'ЕФЕКТИВНІСТЬ 1 кв 2018 року'!U430</f>
        <v>0</v>
      </c>
      <c r="L560" s="122">
        <f>'ЕФЕКТИВНІСТЬ 1 кв 2018 року'!V430</f>
        <v>0</v>
      </c>
      <c r="M560" s="23" t="str">
        <f>'ЕФЕКТИВНІСТЬ 1 кв 2018 року'!W430</f>
        <v>ВВ</v>
      </c>
      <c r="N560" s="17">
        <f>'ЕФЕКТИВНІСТЬ 1 кв 2018 року'!X430</f>
        <v>0</v>
      </c>
    </row>
    <row r="561" spans="2:14" ht="21" customHeight="1" outlineLevel="1" x14ac:dyDescent="0.25">
      <c r="B561" s="2">
        <f>'ЕФЕКТИВНІСТЬ 1 кв 2018 року'!B431</f>
        <v>393</v>
      </c>
      <c r="C561" s="34" t="str">
        <f>'ЕФЕКТИВНІСТЬ 1 кв 2018 року'!C431</f>
        <v>Гощанський районний суд Рівненської області</v>
      </c>
      <c r="E561" s="83">
        <f>'ЕФЕКТИВНІСТЬ 1 кв 2018 року'!K431</f>
        <v>1033.9000000000001</v>
      </c>
      <c r="F561" s="5">
        <f>'ЕФЕКТИВНІСТЬ 1 кв 2018 року'!E431</f>
        <v>0</v>
      </c>
      <c r="G561" s="83">
        <f>'ЕФЕКТИВНІСТЬ 1 кв 2018 року'!N431</f>
        <v>1</v>
      </c>
      <c r="H561" s="65">
        <f>'ЕФЕКТИВНІСТЬ 1 кв 2018 року'!R431</f>
        <v>0</v>
      </c>
      <c r="I561" s="65">
        <f>'ЕФЕКТИВНІСТЬ 1 кв 2018 року'!Q431</f>
        <v>0</v>
      </c>
      <c r="K561" s="23">
        <f>'ЕФЕКТИВНІСТЬ 1 кв 2018 року'!U431</f>
        <v>0</v>
      </c>
      <c r="L561" s="122" t="str">
        <f>'ЕФЕКТИВНІСТЬ 1 кв 2018 року'!V431</f>
        <v>АА</v>
      </c>
      <c r="M561" s="23">
        <f>'ЕФЕКТИВНІСТЬ 1 кв 2018 року'!W431</f>
        <v>0</v>
      </c>
      <c r="N561" s="17">
        <f>'ЕФЕКТИВНІСТЬ 1 кв 2018 року'!X431</f>
        <v>0</v>
      </c>
    </row>
    <row r="562" spans="2:14" ht="21" customHeight="1" outlineLevel="1" x14ac:dyDescent="0.25">
      <c r="B562" s="2">
        <f>'ЕФЕКТИВНІСТЬ 1 кв 2018 року'!B432</f>
        <v>394</v>
      </c>
      <c r="C562" s="34" t="str">
        <f>'ЕФЕКТИВНІСТЬ 1 кв 2018 року'!C432</f>
        <v>Демидівський районний суд Рівненської області</v>
      </c>
      <c r="E562" s="83">
        <f>'ЕФЕКТИВНІСТЬ 1 кв 2018 року'!K432</f>
        <v>2028.3</v>
      </c>
      <c r="F562" s="5">
        <f>'ЕФЕКТИВНІСТЬ 1 кв 2018 року'!E432</f>
        <v>69.59</v>
      </c>
      <c r="G562" s="83">
        <f>'ЕФЕКТИВНІСТЬ 1 кв 2018 року'!N432</f>
        <v>2.3199999999999998</v>
      </c>
      <c r="H562" s="65">
        <f>'ЕФЕКТИВНІСТЬ 1 кв 2018 року'!R432</f>
        <v>-2.29</v>
      </c>
      <c r="I562" s="65">
        <f>'ЕФЕКТИВНІСТЬ 1 кв 2018 року'!Q432</f>
        <v>-1.08</v>
      </c>
      <c r="K562" s="23">
        <f>'ЕФЕКТИВНІСТЬ 1 кв 2018 року'!U432</f>
        <v>0</v>
      </c>
      <c r="L562" s="122">
        <f>'ЕФЕКТИВНІСТЬ 1 кв 2018 року'!V432</f>
        <v>0</v>
      </c>
      <c r="M562" s="23" t="str">
        <f>'ЕФЕКТИВНІСТЬ 1 кв 2018 року'!W432</f>
        <v>ВВ</v>
      </c>
      <c r="N562" s="17">
        <f>'ЕФЕКТИВНІСТЬ 1 кв 2018 року'!X432</f>
        <v>0</v>
      </c>
    </row>
    <row r="563" spans="2:14" ht="21" customHeight="1" outlineLevel="1" x14ac:dyDescent="0.25">
      <c r="B563" s="2">
        <f>'ЕФЕКТИВНІСТЬ 1 кв 2018 року'!B433</f>
        <v>395</v>
      </c>
      <c r="C563" s="34" t="str">
        <f>'ЕФЕКТИВНІСТЬ 1 кв 2018 року'!C433</f>
        <v>Дубенський міськрайонний суд Рівненської області</v>
      </c>
      <c r="E563" s="83">
        <f>'ЕФЕКТИВНІСТЬ 1 кв 2018 року'!K433</f>
        <v>3615.4</v>
      </c>
      <c r="F563" s="5">
        <f>'ЕФЕКТИВНІСТЬ 1 кв 2018 року'!E433</f>
        <v>470.99</v>
      </c>
      <c r="G563" s="83">
        <f>'ЕФЕКТИВНІСТЬ 1 кв 2018 року'!N433</f>
        <v>3</v>
      </c>
      <c r="H563" s="65">
        <f>'ЕФЕКТИВНІСТЬ 1 кв 2018 року'!R433</f>
        <v>1.03</v>
      </c>
      <c r="I563" s="65">
        <f>'ЕФЕКТИВНІСТЬ 1 кв 2018 року'!Q433</f>
        <v>-0.28000000000000003</v>
      </c>
      <c r="K563" s="23">
        <f>'ЕФЕКТИВНІСТЬ 1 кв 2018 року'!U433</f>
        <v>0</v>
      </c>
      <c r="L563" s="122">
        <f>'ЕФЕКТИВНІСТЬ 1 кв 2018 року'!V433</f>
        <v>0</v>
      </c>
      <c r="M563" s="23">
        <f>'ЕФЕКТИВНІСТЬ 1 кв 2018 року'!W433</f>
        <v>0</v>
      </c>
      <c r="N563" s="17" t="str">
        <f>'ЕФЕКТИВНІСТЬ 1 кв 2018 року'!X433</f>
        <v>ВА</v>
      </c>
    </row>
    <row r="564" spans="2:14" ht="21" customHeight="1" outlineLevel="1" x14ac:dyDescent="0.25">
      <c r="B564" s="2">
        <f>'ЕФЕКТИВНІСТЬ 1 кв 2018 року'!B434</f>
        <v>396</v>
      </c>
      <c r="C564" s="34" t="str">
        <f>'ЕФЕКТИВНІСТЬ 1 кв 2018 року'!C434</f>
        <v>Дубровицький районний суд Рівненської області</v>
      </c>
      <c r="E564" s="83">
        <f>'ЕФЕКТИВНІСТЬ 1 кв 2018 року'!K434</f>
        <v>1978.2</v>
      </c>
      <c r="F564" s="5">
        <f>'ЕФЕКТИВНІСТЬ 1 кв 2018 року'!E434</f>
        <v>213.04</v>
      </c>
      <c r="G564" s="83">
        <f>'ЕФЕКТИВНІСТЬ 1 кв 2018 року'!N434</f>
        <v>2.95</v>
      </c>
      <c r="H564" s="65">
        <f>'ЕФЕКТИВНІСТЬ 1 кв 2018 року'!R434</f>
        <v>-4.9999999999999989E-2</v>
      </c>
      <c r="I564" s="65">
        <f>'ЕФЕКТИВНІСТЬ 1 кв 2018 року'!Q434</f>
        <v>-0.67999999999999994</v>
      </c>
      <c r="K564" s="23">
        <f>'ЕФЕКТИВНІСТЬ 1 кв 2018 року'!U434</f>
        <v>0</v>
      </c>
      <c r="L564" s="122">
        <f>'ЕФЕКТИВНІСТЬ 1 кв 2018 року'!V434</f>
        <v>0</v>
      </c>
      <c r="M564" s="23" t="str">
        <f>'ЕФЕКТИВНІСТЬ 1 кв 2018 року'!W434</f>
        <v>ВВ</v>
      </c>
      <c r="N564" s="17">
        <f>'ЕФЕКТИВНІСТЬ 1 кв 2018 року'!X434</f>
        <v>0</v>
      </c>
    </row>
    <row r="565" spans="2:14" ht="21" customHeight="1" outlineLevel="1" x14ac:dyDescent="0.25">
      <c r="B565" s="2">
        <f>'ЕФЕКТИВНІСТЬ 1 кв 2018 року'!B435</f>
        <v>397</v>
      </c>
      <c r="C565" s="34" t="str">
        <f>'ЕФЕКТИВНІСТЬ 1 кв 2018 року'!C435</f>
        <v>Зарічненський районний суд Рівненської області</v>
      </c>
      <c r="E565" s="83">
        <f>'ЕФЕКТИВНІСТЬ 1 кв 2018 року'!K435</f>
        <v>2364.6</v>
      </c>
      <c r="F565" s="5">
        <f>'ЕФЕКТИВНІСТЬ 1 кв 2018 року'!E435</f>
        <v>120.63</v>
      </c>
      <c r="G565" s="83">
        <f>'ЕФЕКТИВНІСТЬ 1 кв 2018 року'!N435</f>
        <v>4</v>
      </c>
      <c r="H565" s="65">
        <f>'ЕФЕКТИВНІСТЬ 1 кв 2018 року'!R435</f>
        <v>-1.44</v>
      </c>
      <c r="I565" s="65">
        <f>'ЕФЕКТИВНІСТЬ 1 кв 2018 року'!Q435</f>
        <v>-4.0000000000000008E-2</v>
      </c>
      <c r="K565" s="23">
        <f>'ЕФЕКТИВНІСТЬ 1 кв 2018 року'!U435</f>
        <v>0</v>
      </c>
      <c r="L565" s="122">
        <f>'ЕФЕКТИВНІСТЬ 1 кв 2018 року'!V435</f>
        <v>0</v>
      </c>
      <c r="M565" s="23" t="str">
        <f>'ЕФЕКТИВНІСТЬ 1 кв 2018 року'!W435</f>
        <v>ВВ</v>
      </c>
      <c r="N565" s="17">
        <f>'ЕФЕКТИВНІСТЬ 1 кв 2018 року'!X435</f>
        <v>0</v>
      </c>
    </row>
    <row r="566" spans="2:14" ht="21" customHeight="1" outlineLevel="1" x14ac:dyDescent="0.25">
      <c r="B566" s="2">
        <f>'ЕФЕКТИВНІСТЬ 1 кв 2018 року'!B436</f>
        <v>398</v>
      </c>
      <c r="C566" s="34" t="str">
        <f>'ЕФЕКТИВНІСТЬ 1 кв 2018 року'!C436</f>
        <v>Здолбунівський районний суд Рівненської області</v>
      </c>
      <c r="E566" s="83">
        <f>'ЕФЕКТИВНІСТЬ 1 кв 2018 року'!K436</f>
        <v>3919</v>
      </c>
      <c r="F566" s="5">
        <f>'ЕФЕКТИВНІСТЬ 1 кв 2018 року'!E436</f>
        <v>378.19</v>
      </c>
      <c r="G566" s="83">
        <f>'ЕФЕКТИВНІСТЬ 1 кв 2018 року'!N436</f>
        <v>5.82</v>
      </c>
      <c r="H566" s="65">
        <f>'ЕФЕКТИВНІСТЬ 1 кв 2018 року'!R436</f>
        <v>-0.22999999999999998</v>
      </c>
      <c r="I566" s="65">
        <f>'ЕФЕКТИВНІСТЬ 1 кв 2018 року'!Q436</f>
        <v>-0.7</v>
      </c>
      <c r="K566" s="23">
        <f>'ЕФЕКТИВНІСТЬ 1 кв 2018 року'!U436</f>
        <v>0</v>
      </c>
      <c r="L566" s="122">
        <f>'ЕФЕКТИВНІСТЬ 1 кв 2018 року'!V436</f>
        <v>0</v>
      </c>
      <c r="M566" s="23" t="str">
        <f>'ЕФЕКТИВНІСТЬ 1 кв 2018 року'!W436</f>
        <v>ВВ</v>
      </c>
      <c r="N566" s="17">
        <f>'ЕФЕКТИВНІСТЬ 1 кв 2018 року'!X436</f>
        <v>0</v>
      </c>
    </row>
    <row r="567" spans="2:14" ht="21" customHeight="1" outlineLevel="1" x14ac:dyDescent="0.25">
      <c r="B567" s="2">
        <f>'ЕФЕКТИВНІСТЬ 1 кв 2018 року'!B437</f>
        <v>399</v>
      </c>
      <c r="C567" s="34" t="str">
        <f>'ЕФЕКТИВНІСТЬ 1 кв 2018 року'!C437</f>
        <v>Корецький районний суд Рівненської області</v>
      </c>
      <c r="E567" s="83">
        <f>'ЕФЕКТИВНІСТЬ 1 кв 2018 року'!K437</f>
        <v>2592.6</v>
      </c>
      <c r="F567" s="5">
        <f>'ЕФЕКТИВНІСТЬ 1 кв 2018 року'!E437</f>
        <v>183.83</v>
      </c>
      <c r="G567" s="83">
        <f>'ЕФЕКТИВНІСТЬ 1 кв 2018 року'!N437</f>
        <v>3.95</v>
      </c>
      <c r="H567" s="65">
        <f>'ЕФЕКТИВНІСТЬ 1 кв 2018 року'!R437</f>
        <v>-0.76</v>
      </c>
      <c r="I567" s="65">
        <f>'ЕФЕКТИВНІСТЬ 1 кв 2018 року'!Q437</f>
        <v>-1.17</v>
      </c>
      <c r="K567" s="23">
        <f>'ЕФЕКТИВНІСТЬ 1 кв 2018 року'!U437</f>
        <v>0</v>
      </c>
      <c r="L567" s="122">
        <f>'ЕФЕКТИВНІСТЬ 1 кв 2018 року'!V437</f>
        <v>0</v>
      </c>
      <c r="M567" s="23" t="str">
        <f>'ЕФЕКТИВНІСТЬ 1 кв 2018 року'!W437</f>
        <v>ВВ</v>
      </c>
      <c r="N567" s="17">
        <f>'ЕФЕКТИВНІСТЬ 1 кв 2018 року'!X437</f>
        <v>0</v>
      </c>
    </row>
    <row r="568" spans="2:14" ht="21" customHeight="1" outlineLevel="1" x14ac:dyDescent="0.25">
      <c r="B568" s="2">
        <f>'ЕФЕКТИВНІСТЬ 1 кв 2018 року'!B438</f>
        <v>400</v>
      </c>
      <c r="C568" s="34" t="str">
        <f>'ЕФЕКТИВНІСТЬ 1 кв 2018 року'!C438</f>
        <v>Костопільський районний суд Рівненської області</v>
      </c>
      <c r="E568" s="83">
        <f>'ЕФЕКТИВНІСТЬ 1 кв 2018 року'!K438</f>
        <v>2792</v>
      </c>
      <c r="F568" s="5">
        <f>'ЕФЕКТИВНІСТЬ 1 кв 2018 року'!E438</f>
        <v>294.57</v>
      </c>
      <c r="G568" s="83">
        <f>'ЕФЕКТИВНІСТЬ 1 кв 2018 року'!N438</f>
        <v>4</v>
      </c>
      <c r="H568" s="65">
        <f>'ЕФЕКТИВНІСТЬ 1 кв 2018 року'!R438</f>
        <v>-4.9999999999999989E-2</v>
      </c>
      <c r="I568" s="65">
        <f>'ЕФЕКТИВНІСТЬ 1 кв 2018 року'!Q438</f>
        <v>-0.30999999999999994</v>
      </c>
      <c r="K568" s="23">
        <f>'ЕФЕКТИВНІСТЬ 1 кв 2018 року'!U438</f>
        <v>0</v>
      </c>
      <c r="L568" s="122">
        <f>'ЕФЕКТИВНІСТЬ 1 кв 2018 року'!V438</f>
        <v>0</v>
      </c>
      <c r="M568" s="23" t="str">
        <f>'ЕФЕКТИВНІСТЬ 1 кв 2018 року'!W438</f>
        <v>ВВ</v>
      </c>
      <c r="N568" s="17">
        <f>'ЕФЕКТИВНІСТЬ 1 кв 2018 року'!X438</f>
        <v>0</v>
      </c>
    </row>
    <row r="569" spans="2:14" ht="21" customHeight="1" outlineLevel="1" x14ac:dyDescent="0.25">
      <c r="B569" s="2">
        <f>'ЕФЕКТИВНІСТЬ 1 кв 2018 року'!B439</f>
        <v>401</v>
      </c>
      <c r="C569" s="34" t="str">
        <f>'ЕФЕКТИВНІСТЬ 1 кв 2018 року'!C439</f>
        <v>Кузнецовський міський суд Рівненської області</v>
      </c>
      <c r="E569" s="83">
        <f>'ЕФЕКТИВНІСТЬ 1 кв 2018 року'!K439</f>
        <v>3720.6</v>
      </c>
      <c r="F569" s="5">
        <f>'ЕФЕКТИВНІСТЬ 1 кв 2018 року'!E439</f>
        <v>301.17</v>
      </c>
      <c r="G569" s="83">
        <f>'ЕФЕКТИВНІСТЬ 1 кв 2018 року'!N439</f>
        <v>7</v>
      </c>
      <c r="H569" s="65">
        <f>'ЕФЕКТИВНІСТЬ 1 кв 2018 року'!R439</f>
        <v>-0.65</v>
      </c>
      <c r="I569" s="65">
        <f>'ЕФЕКТИВНІСТЬ 1 кв 2018 року'!Q439</f>
        <v>3.000000000000002E-2</v>
      </c>
      <c r="K569" s="23" t="str">
        <f>'ЕФЕКТИВНІСТЬ 1 кв 2018 року'!U439</f>
        <v>АВ</v>
      </c>
      <c r="L569" s="122">
        <f>'ЕФЕКТИВНІСТЬ 1 кв 2018 року'!V439</f>
        <v>0</v>
      </c>
      <c r="M569" s="23">
        <f>'ЕФЕКТИВНІСТЬ 1 кв 2018 року'!W439</f>
        <v>0</v>
      </c>
      <c r="N569" s="17">
        <f>'ЕФЕКТИВНІСТЬ 1 кв 2018 року'!X439</f>
        <v>0</v>
      </c>
    </row>
    <row r="570" spans="2:14" ht="21" customHeight="1" outlineLevel="1" x14ac:dyDescent="0.25">
      <c r="B570" s="2">
        <f>'ЕФЕКТИВНІСТЬ 1 кв 2018 року'!B440</f>
        <v>402</v>
      </c>
      <c r="C570" s="34" t="str">
        <f>'ЕФЕКТИВНІСТЬ 1 кв 2018 року'!C440</f>
        <v>Млинівський районний суд Рівненської області</v>
      </c>
      <c r="E570" s="83">
        <f>'ЕФЕКТИВНІСТЬ 1 кв 2018 року'!K440</f>
        <v>3220</v>
      </c>
      <c r="F570" s="5">
        <f>'ЕФЕКТИВНІСТЬ 1 кв 2018 року'!E440</f>
        <v>178.91</v>
      </c>
      <c r="G570" s="83">
        <f>'ЕФЕКТИВНІСТЬ 1 кв 2018 року'!N440</f>
        <v>3.95</v>
      </c>
      <c r="H570" s="65">
        <f>'ЕФЕКТИВНІСТЬ 1 кв 2018 року'!R440</f>
        <v>-1.1299999999999999</v>
      </c>
      <c r="I570" s="65">
        <f>'ЕФЕКТИВНІСТЬ 1 кв 2018 року'!Q440</f>
        <v>-1.37</v>
      </c>
      <c r="K570" s="23">
        <f>'ЕФЕКТИВНІСТЬ 1 кв 2018 року'!U440</f>
        <v>0</v>
      </c>
      <c r="L570" s="122">
        <f>'ЕФЕКТИВНІСТЬ 1 кв 2018 року'!V440</f>
        <v>0</v>
      </c>
      <c r="M570" s="23" t="str">
        <f>'ЕФЕКТИВНІСТЬ 1 кв 2018 року'!W440</f>
        <v>ВВ</v>
      </c>
      <c r="N570" s="17">
        <f>'ЕФЕКТИВНІСТЬ 1 кв 2018 року'!X440</f>
        <v>0</v>
      </c>
    </row>
    <row r="571" spans="2:14" ht="21" customHeight="1" outlineLevel="1" x14ac:dyDescent="0.25">
      <c r="B571" s="2">
        <f>'ЕФЕКТИВНІСТЬ 1 кв 2018 року'!B441</f>
        <v>403</v>
      </c>
      <c r="C571" s="34" t="str">
        <f>'ЕФЕКТИВНІСТЬ 1 кв 2018 року'!C441</f>
        <v>Острозький районний суд Рівненської області</v>
      </c>
      <c r="E571" s="83">
        <f>'ЕФЕКТИВНІСТЬ 1 кв 2018 року'!K441</f>
        <v>2474.6999999999998</v>
      </c>
      <c r="F571" s="5">
        <f>'ЕФЕКТИВНІСТЬ 1 кв 2018 року'!E441</f>
        <v>150.88999999999999</v>
      </c>
      <c r="G571" s="83">
        <f>'ЕФЕКТИВНІСТЬ 1 кв 2018 року'!N441</f>
        <v>2.39</v>
      </c>
      <c r="H571" s="65">
        <f>'ЕФЕКТИВНІСТЬ 1 кв 2018 року'!R441</f>
        <v>-0.79</v>
      </c>
      <c r="I571" s="65">
        <f>'ЕФЕКТИВНІСТЬ 1 кв 2018 року'!Q441</f>
        <v>-0.73</v>
      </c>
      <c r="K571" s="23">
        <f>'ЕФЕКТИВНІСТЬ 1 кв 2018 року'!U441</f>
        <v>0</v>
      </c>
      <c r="L571" s="122">
        <f>'ЕФЕКТИВНІСТЬ 1 кв 2018 року'!V441</f>
        <v>0</v>
      </c>
      <c r="M571" s="23" t="str">
        <f>'ЕФЕКТИВНІСТЬ 1 кв 2018 року'!W441</f>
        <v>ВВ</v>
      </c>
      <c r="N571" s="17">
        <f>'ЕФЕКТИВНІСТЬ 1 кв 2018 року'!X441</f>
        <v>0</v>
      </c>
    </row>
    <row r="572" spans="2:14" ht="21" customHeight="1" outlineLevel="1" x14ac:dyDescent="0.25">
      <c r="B572" s="173">
        <f>'ЕФЕКТИВНІСТЬ 1 кв 2018 року'!B442</f>
        <v>404</v>
      </c>
      <c r="C572" s="174" t="str">
        <f>'ЕФЕКТИВНІСТЬ 1 кв 2018 року'!C442</f>
        <v>Радивилівський районний суд Рівненської області</v>
      </c>
      <c r="D572" s="175"/>
      <c r="E572" s="176">
        <f>'ЕФЕКТИВНІСТЬ 1 кв 2018 року'!K442</f>
        <v>1434.8</v>
      </c>
      <c r="F572" s="177">
        <f>'ЕФЕКТИВНІСТЬ 1 кв 2018 року'!E442</f>
        <v>137.29</v>
      </c>
      <c r="G572" s="176">
        <f>'ЕФЕКТИВНІСТЬ 1 кв 2018 року'!N442</f>
        <v>0.68</v>
      </c>
      <c r="H572" s="178">
        <f>'ЕФЕКТИВНІСТЬ 1 кв 2018 року'!R442</f>
        <v>1.26</v>
      </c>
      <c r="I572" s="178">
        <f>'ЕФЕКТИВНІСТЬ 1 кв 2018 року'!Q442</f>
        <v>-2.1</v>
      </c>
      <c r="K572" s="23">
        <f>'ЕФЕКТИВНІСТЬ 1 кв 2018 року'!U442</f>
        <v>0</v>
      </c>
      <c r="L572" s="122">
        <f>'ЕФЕКТИВНІСТЬ 1 кв 2018 року'!V442</f>
        <v>0</v>
      </c>
      <c r="M572" s="23">
        <f>'ЕФЕКТИВНІСТЬ 1 кв 2018 року'!W442</f>
        <v>0</v>
      </c>
      <c r="N572" s="17" t="str">
        <f>'ЕФЕКТИВНІСТЬ 1 кв 2018 року'!X442</f>
        <v>ВА</v>
      </c>
    </row>
    <row r="573" spans="2:14" ht="21" customHeight="1" outlineLevel="1" x14ac:dyDescent="0.25">
      <c r="B573" s="2">
        <f>'ЕФЕКТИВНІСТЬ 1 кв 2018 року'!B443</f>
        <v>405</v>
      </c>
      <c r="C573" s="34" t="str">
        <f>'ЕФЕКТИВНІСТЬ 1 кв 2018 року'!C443</f>
        <v>Рівненський міський суд Рівненської області</v>
      </c>
      <c r="E573" s="83">
        <f>'ЕФЕКТИВНІСТЬ 1 кв 2018 року'!K443</f>
        <v>12277.9</v>
      </c>
      <c r="F573" s="5">
        <f>'ЕФЕКТИВНІСТЬ 1 кв 2018 року'!E443</f>
        <v>2368.9499999999998</v>
      </c>
      <c r="G573" s="83">
        <f>'ЕФЕКТИВНІСТЬ 1 кв 2018 року'!N443</f>
        <v>21.77</v>
      </c>
      <c r="H573" s="65">
        <f>'ЕФЕКТИВНІСТЬ 1 кв 2018 року'!R443</f>
        <v>0.72</v>
      </c>
      <c r="I573" s="65">
        <f>'ЕФЕКТИВНІСТЬ 1 кв 2018 року'!Q443</f>
        <v>-0.25</v>
      </c>
      <c r="K573" s="23">
        <f>'ЕФЕКТИВНІСТЬ 1 кв 2018 року'!U443</f>
        <v>0</v>
      </c>
      <c r="L573" s="122">
        <f>'ЕФЕКТИВНІСТЬ 1 кв 2018 року'!V443</f>
        <v>0</v>
      </c>
      <c r="M573" s="23">
        <f>'ЕФЕКТИВНІСТЬ 1 кв 2018 року'!W443</f>
        <v>0</v>
      </c>
      <c r="N573" s="17" t="str">
        <f>'ЕФЕКТИВНІСТЬ 1 кв 2018 року'!X443</f>
        <v>ВА</v>
      </c>
    </row>
    <row r="574" spans="2:14" ht="21" customHeight="1" outlineLevel="1" x14ac:dyDescent="0.25">
      <c r="B574" s="2">
        <f>'ЕФЕКТИВНІСТЬ 1 кв 2018 року'!B444</f>
        <v>406</v>
      </c>
      <c r="C574" s="34" t="str">
        <f>'ЕФЕКТИВНІСТЬ 1 кв 2018 року'!C444</f>
        <v>Рівненський районний суд Рівненської області</v>
      </c>
      <c r="E574" s="83">
        <f>'ЕФЕКТИВНІСТЬ 1 кв 2018 року'!K444</f>
        <v>4880.6000000000004</v>
      </c>
      <c r="F574" s="5">
        <f>'ЕФЕКТИВНІСТЬ 1 кв 2018 року'!E444</f>
        <v>514.04</v>
      </c>
      <c r="G574" s="83">
        <f>'ЕФЕКТИВНІСТЬ 1 кв 2018 року'!N444</f>
        <v>7.24</v>
      </c>
      <c r="H574" s="65">
        <f>'ЕФЕКТИВНІСТЬ 1 кв 2018 року'!R444</f>
        <v>-7.9999999999999988E-2</v>
      </c>
      <c r="I574" s="65">
        <f>'ЕФЕКТИВНІСТЬ 1 кв 2018 року'!Q444</f>
        <v>-1.29</v>
      </c>
      <c r="K574" s="23">
        <f>'ЕФЕКТИВНІСТЬ 1 кв 2018 року'!U444</f>
        <v>0</v>
      </c>
      <c r="L574" s="122">
        <f>'ЕФЕКТИВНІСТЬ 1 кв 2018 року'!V444</f>
        <v>0</v>
      </c>
      <c r="M574" s="23" t="str">
        <f>'ЕФЕКТИВНІСТЬ 1 кв 2018 року'!W444</f>
        <v>ВВ</v>
      </c>
      <c r="N574" s="17">
        <f>'ЕФЕКТИВНІСТЬ 1 кв 2018 року'!X444</f>
        <v>0</v>
      </c>
    </row>
    <row r="575" spans="2:14" ht="21" customHeight="1" outlineLevel="1" x14ac:dyDescent="0.25">
      <c r="B575" s="2">
        <f>'ЕФЕКТИВНІСТЬ 1 кв 2018 року'!B445</f>
        <v>407</v>
      </c>
      <c r="C575" s="34" t="str">
        <f>'ЕФЕКТИВНІСТЬ 1 кв 2018 року'!C445</f>
        <v>Рокитнівський районний  суд Рівненської області</v>
      </c>
      <c r="E575" s="83">
        <f>'ЕФЕКТИВНІСТЬ 1 кв 2018 року'!K445</f>
        <v>2486.3000000000002</v>
      </c>
      <c r="F575" s="5">
        <f>'ЕФЕКТИВНІСТЬ 1 кв 2018 року'!E445</f>
        <v>160.69999999999999</v>
      </c>
      <c r="G575" s="83">
        <f>'ЕФЕКТИВНІСТЬ 1 кв 2018 року'!N445</f>
        <v>0.84</v>
      </c>
      <c r="H575" s="65">
        <f>'ЕФЕКТИВНІСТЬ 1 кв 2018 року'!R445</f>
        <v>0.69000000000000006</v>
      </c>
      <c r="I575" s="65">
        <f>'ЕФЕКТИВНІСТЬ 1 кв 2018 року'!Q445</f>
        <v>-1.79</v>
      </c>
      <c r="K575" s="23">
        <f>'ЕФЕКТИВНІСТЬ 1 кв 2018 року'!U445</f>
        <v>0</v>
      </c>
      <c r="L575" s="122">
        <f>'ЕФЕКТИВНІСТЬ 1 кв 2018 року'!V445</f>
        <v>0</v>
      </c>
      <c r="M575" s="23">
        <f>'ЕФЕКТИВНІСТЬ 1 кв 2018 року'!W445</f>
        <v>0</v>
      </c>
      <c r="N575" s="17" t="str">
        <f>'ЕФЕКТИВНІСТЬ 1 кв 2018 року'!X445</f>
        <v>ВА</v>
      </c>
    </row>
    <row r="576" spans="2:14" ht="21" customHeight="1" outlineLevel="1" x14ac:dyDescent="0.25">
      <c r="B576" s="2">
        <f>'ЕФЕКТИВНІСТЬ 1 кв 2018 року'!B446</f>
        <v>408</v>
      </c>
      <c r="C576" s="34" t="str">
        <f>'ЕФЕКТИВНІСТЬ 1 кв 2018 року'!C446</f>
        <v>Сарненський районний суд Рівненської області</v>
      </c>
      <c r="E576" s="83">
        <f>'ЕФЕКТИВНІСТЬ 1 кв 2018 року'!K446</f>
        <v>3678.6</v>
      </c>
      <c r="F576" s="5">
        <f>'ЕФЕКТИВНІСТЬ 1 кв 2018 року'!E446</f>
        <v>409.93</v>
      </c>
      <c r="G576" s="83">
        <f>'ЕФЕКТИВНІСТЬ 1 кв 2018 року'!N446</f>
        <v>4.9800000000000004</v>
      </c>
      <c r="H576" s="65">
        <f>'ЕФЕКТИВНІСТЬ 1 кв 2018 року'!R446</f>
        <v>0.09</v>
      </c>
      <c r="I576" s="65">
        <f>'ЕФЕКТИВНІСТЬ 1 кв 2018 року'!Q446</f>
        <v>-0.54999999999999993</v>
      </c>
      <c r="K576" s="23">
        <f>'ЕФЕКТИВНІСТЬ 1 кв 2018 року'!U446</f>
        <v>0</v>
      </c>
      <c r="L576" s="122">
        <f>'ЕФЕКТИВНІСТЬ 1 кв 2018 року'!V446</f>
        <v>0</v>
      </c>
      <c r="M576" s="23">
        <f>'ЕФЕКТИВНІСТЬ 1 кв 2018 року'!W446</f>
        <v>0</v>
      </c>
      <c r="N576" s="17" t="str">
        <f>'ЕФЕКТИВНІСТЬ 1 кв 2018 року'!X446</f>
        <v>ВА</v>
      </c>
    </row>
    <row r="577" spans="2:14" ht="21" customHeight="1" outlineLevel="1" x14ac:dyDescent="0.25">
      <c r="B577" s="137"/>
      <c r="C577" s="210" t="s">
        <v>808</v>
      </c>
      <c r="D577" s="210"/>
      <c r="E577" s="210"/>
      <c r="F577" s="210"/>
      <c r="G577" s="166"/>
      <c r="H577" s="168"/>
      <c r="I577" s="168"/>
      <c r="K577" s="172"/>
      <c r="L577" s="170"/>
      <c r="M577" s="172"/>
      <c r="N577" s="140"/>
    </row>
    <row r="578" spans="2:14" ht="18.75" x14ac:dyDescent="0.25">
      <c r="C578" s="134" t="s">
        <v>712</v>
      </c>
      <c r="E578" s="78"/>
      <c r="F578" s="78"/>
      <c r="G578" s="78"/>
      <c r="H578" s="78"/>
      <c r="I578" s="78"/>
      <c r="K578" s="78"/>
      <c r="L578" s="78"/>
      <c r="M578" s="78"/>
      <c r="N578" s="78"/>
    </row>
    <row r="579" spans="2:14" ht="18.75" customHeight="1" outlineLevel="1" x14ac:dyDescent="0.25">
      <c r="B579" s="2">
        <f>'ЕФЕКТИВНІСТЬ 1 кв 2018 року'!B447</f>
        <v>409</v>
      </c>
      <c r="C579" s="34" t="str">
        <f>'ЕФЕКТИВНІСТЬ 1 кв 2018 року'!C447</f>
        <v>Білопільський районний суд Сумської області</v>
      </c>
      <c r="E579" s="83">
        <f>'ЕФЕКТИВНІСТЬ 1 кв 2018 року'!K447</f>
        <v>3535.7</v>
      </c>
      <c r="F579" s="5">
        <f>'ЕФЕКТИВНІСТЬ 1 кв 2018 року'!E447</f>
        <v>233.06</v>
      </c>
      <c r="G579" s="83">
        <f>'ЕФЕКТИВНІСТЬ 1 кв 2018 року'!N447</f>
        <v>4.9000000000000004</v>
      </c>
      <c r="H579" s="65">
        <f>'ЕФЕКТИВНІСТЬ 1 кв 2018 року'!R447</f>
        <v>-0.85</v>
      </c>
      <c r="I579" s="65">
        <f>'ЕФЕКТИВНІСТЬ 1 кв 2018 року'!Q447</f>
        <v>-0.56000000000000005</v>
      </c>
      <c r="K579" s="23">
        <f>'ЕФЕКТИВНІСТЬ 1 кв 2018 року'!U447</f>
        <v>0</v>
      </c>
      <c r="L579" s="122">
        <f>'ЕФЕКТИВНІСТЬ 1 кв 2018 року'!V447</f>
        <v>0</v>
      </c>
      <c r="M579" s="23" t="str">
        <f>'ЕФЕКТИВНІСТЬ 1 кв 2018 року'!W447</f>
        <v>ВВ</v>
      </c>
      <c r="N579" s="17">
        <f>'ЕФЕКТИВНІСТЬ 1 кв 2018 року'!X447</f>
        <v>0</v>
      </c>
    </row>
    <row r="580" spans="2:14" ht="18.75" customHeight="1" outlineLevel="1" x14ac:dyDescent="0.25">
      <c r="B580" s="2">
        <f>'ЕФЕКТИВНІСТЬ 1 кв 2018 року'!B448</f>
        <v>410</v>
      </c>
      <c r="C580" s="34" t="str">
        <f>'ЕФЕКТИВНІСТЬ 1 кв 2018 року'!C448</f>
        <v>Буринський районний суд Сумської області</v>
      </c>
      <c r="E580" s="83">
        <f>'ЕФЕКТИВНІСТЬ 1 кв 2018 року'!K448</f>
        <v>2510.9</v>
      </c>
      <c r="F580" s="5">
        <f>'ЕФЕКТИВНІСТЬ 1 кв 2018 року'!E448</f>
        <v>145.66</v>
      </c>
      <c r="G580" s="83">
        <f>'ЕФЕКТИВНІСТЬ 1 кв 2018 року'!N448</f>
        <v>2.1</v>
      </c>
      <c r="H580" s="65">
        <f>'ЕФЕКТИВНІСТЬ 1 кв 2018 року'!R448</f>
        <v>-0.8</v>
      </c>
      <c r="I580" s="65">
        <f>'ЕФЕКТИВНІСТЬ 1 кв 2018 року'!Q448</f>
        <v>-2.23</v>
      </c>
      <c r="K580" s="23">
        <f>'ЕФЕКТИВНІСТЬ 1 кв 2018 року'!U448</f>
        <v>0</v>
      </c>
      <c r="L580" s="122">
        <f>'ЕФЕКТИВНІСТЬ 1 кв 2018 року'!V448</f>
        <v>0</v>
      </c>
      <c r="M580" s="23" t="str">
        <f>'ЕФЕКТИВНІСТЬ 1 кв 2018 року'!W448</f>
        <v>ВВ</v>
      </c>
      <c r="N580" s="17">
        <f>'ЕФЕКТИВНІСТЬ 1 кв 2018 року'!X448</f>
        <v>0</v>
      </c>
    </row>
    <row r="581" spans="2:14" ht="18.75" customHeight="1" outlineLevel="1" x14ac:dyDescent="0.25">
      <c r="B581" s="2">
        <f>'ЕФЕКТИВНІСТЬ 1 кв 2018 року'!B449</f>
        <v>411</v>
      </c>
      <c r="C581" s="34" t="str">
        <f>'ЕФЕКТИВНІСТЬ 1 кв 2018 року'!C449</f>
        <v>Великописарівський районний суд Сумської області</v>
      </c>
      <c r="E581" s="83">
        <f>'ЕФЕКТИВНІСТЬ 1 кв 2018 року'!K449</f>
        <v>2412.5</v>
      </c>
      <c r="F581" s="5">
        <f>'ЕФЕКТИВНІСТЬ 1 кв 2018 року'!E449</f>
        <v>336.86</v>
      </c>
      <c r="G581" s="83">
        <f>'ЕФЕКТИВНІСТЬ 1 кв 2018 року'!N449</f>
        <v>3</v>
      </c>
      <c r="H581" s="65">
        <f>'ЕФЕКТИВНІСТЬ 1 кв 2018 року'!R449</f>
        <v>0.56999999999999995</v>
      </c>
      <c r="I581" s="65">
        <f>'ЕФЕКТИВНІСТЬ 1 кв 2018 року'!Q449</f>
        <v>0.4</v>
      </c>
      <c r="K581" s="23">
        <f>'ЕФЕКТИВНІСТЬ 1 кв 2018 року'!U449</f>
        <v>0</v>
      </c>
      <c r="L581" s="122" t="str">
        <f>'ЕФЕКТИВНІСТЬ 1 кв 2018 року'!V449</f>
        <v>АА</v>
      </c>
      <c r="M581" s="23">
        <f>'ЕФЕКТИВНІСТЬ 1 кв 2018 року'!W449</f>
        <v>0</v>
      </c>
      <c r="N581" s="17">
        <f>'ЕФЕКТИВНІСТЬ 1 кв 2018 року'!X449</f>
        <v>0</v>
      </c>
    </row>
    <row r="582" spans="2:14" ht="18.75" customHeight="1" outlineLevel="1" x14ac:dyDescent="0.25">
      <c r="B582" s="2">
        <f>'ЕФЕКТИВНІСТЬ 1 кв 2018 року'!B450</f>
        <v>412</v>
      </c>
      <c r="C582" s="34" t="str">
        <f>'ЕФЕКТИВНІСТЬ 1 кв 2018 року'!C450</f>
        <v>Глухівський міськрайонний суд Сумської області</v>
      </c>
      <c r="E582" s="83">
        <f>'ЕФЕКТИВНІСТЬ 1 кв 2018 року'!K450</f>
        <v>3508.3</v>
      </c>
      <c r="F582" s="5">
        <f>'ЕФЕКТИВНІСТЬ 1 кв 2018 року'!E450</f>
        <v>414.85</v>
      </c>
      <c r="G582" s="83">
        <f>'ЕФЕКТИВНІСТЬ 1 кв 2018 року'!N450</f>
        <v>4</v>
      </c>
      <c r="H582" s="65">
        <f>'ЕФЕКТИВНІСТЬ 1 кв 2018 року'!R450</f>
        <v>0.37</v>
      </c>
      <c r="I582" s="65">
        <f>'ЕФЕКТИВНІСТЬ 1 кв 2018 року'!Q450</f>
        <v>-0.39</v>
      </c>
      <c r="K582" s="23">
        <f>'ЕФЕКТИВНІСТЬ 1 кв 2018 року'!U450</f>
        <v>0</v>
      </c>
      <c r="L582" s="122">
        <f>'ЕФЕКТИВНІСТЬ 1 кв 2018 року'!V450</f>
        <v>0</v>
      </c>
      <c r="M582" s="23">
        <f>'ЕФЕКТИВНІСТЬ 1 кв 2018 року'!W450</f>
        <v>0</v>
      </c>
      <c r="N582" s="17" t="str">
        <f>'ЕФЕКТИВНІСТЬ 1 кв 2018 року'!X450</f>
        <v>ВА</v>
      </c>
    </row>
    <row r="583" spans="2:14" ht="18.75" customHeight="1" outlineLevel="1" x14ac:dyDescent="0.25">
      <c r="B583" s="2">
        <f>'ЕФЕКТИВНІСТЬ 1 кв 2018 року'!B451</f>
        <v>413</v>
      </c>
      <c r="C583" s="34" t="str">
        <f>'ЕФЕКТИВНІСТЬ 1 кв 2018 року'!C451</f>
        <v>Зарічний районний суд м.Суми</v>
      </c>
      <c r="E583" s="83">
        <f>'ЕФЕКТИВНІСТЬ 1 кв 2018 року'!K451</f>
        <v>8370.5</v>
      </c>
      <c r="F583" s="5">
        <f>'ЕФЕКТИВНІСТЬ 1 кв 2018 року'!E451</f>
        <v>1157.04</v>
      </c>
      <c r="G583" s="83">
        <f>'ЕФЕКТИВНІСТЬ 1 кв 2018 року'!N451</f>
        <v>11.6</v>
      </c>
      <c r="H583" s="65">
        <f>'ЕФЕКТИВНІСТЬ 1 кв 2018 року'!R451</f>
        <v>0.43999999999999995</v>
      </c>
      <c r="I583" s="65">
        <f>'ЕФЕКТИВНІСТЬ 1 кв 2018 року'!Q451</f>
        <v>-0.72</v>
      </c>
      <c r="K583" s="23">
        <f>'ЕФЕКТИВНІСТЬ 1 кв 2018 року'!U451</f>
        <v>0</v>
      </c>
      <c r="L583" s="122">
        <f>'ЕФЕКТИВНІСТЬ 1 кв 2018 року'!V451</f>
        <v>0</v>
      </c>
      <c r="M583" s="23">
        <f>'ЕФЕКТИВНІСТЬ 1 кв 2018 року'!W451</f>
        <v>0</v>
      </c>
      <c r="N583" s="17" t="str">
        <f>'ЕФЕКТИВНІСТЬ 1 кв 2018 року'!X451</f>
        <v>ВА</v>
      </c>
    </row>
    <row r="584" spans="2:14" ht="18.75" customHeight="1" outlineLevel="1" x14ac:dyDescent="0.25">
      <c r="B584" s="2">
        <f>'ЕФЕКТИВНІСТЬ 1 кв 2018 року'!B452</f>
        <v>414</v>
      </c>
      <c r="C584" s="34" t="str">
        <f>'ЕФЕКТИВНІСТЬ 1 кв 2018 року'!C452</f>
        <v>Ковпаківський районний суд м.Суми</v>
      </c>
      <c r="E584" s="83">
        <f>'ЕФЕКТИВНІСТЬ 1 кв 2018 року'!K452</f>
        <v>9065.4</v>
      </c>
      <c r="F584" s="5">
        <f>'ЕФЕКТИВНІСТЬ 1 кв 2018 року'!E452</f>
        <v>1639.63</v>
      </c>
      <c r="G584" s="83">
        <f>'ЕФЕКТИВНІСТЬ 1 кв 2018 року'!N452</f>
        <v>13.9</v>
      </c>
      <c r="H584" s="65">
        <f>'ЕФЕКТИВНІСТЬ 1 кв 2018 року'!R452</f>
        <v>0.79</v>
      </c>
      <c r="I584" s="65">
        <f>'ЕФЕКТИВНІСТЬ 1 кв 2018 року'!Q452</f>
        <v>3.9999999999999952E-2</v>
      </c>
      <c r="K584" s="23">
        <f>'ЕФЕКТИВНІСТЬ 1 кв 2018 року'!U452</f>
        <v>0</v>
      </c>
      <c r="L584" s="122" t="str">
        <f>'ЕФЕКТИВНІСТЬ 1 кв 2018 року'!V452</f>
        <v>АА</v>
      </c>
      <c r="M584" s="23">
        <f>'ЕФЕКТИВНІСТЬ 1 кв 2018 року'!W452</f>
        <v>0</v>
      </c>
      <c r="N584" s="17">
        <f>'ЕФЕКТИВНІСТЬ 1 кв 2018 року'!X452</f>
        <v>0</v>
      </c>
    </row>
    <row r="585" spans="2:14" ht="18.75" customHeight="1" outlineLevel="1" x14ac:dyDescent="0.25">
      <c r="B585" s="2">
        <f>'ЕФЕКТИВНІСТЬ 1 кв 2018 року'!B453</f>
        <v>415</v>
      </c>
      <c r="C585" s="34" t="str">
        <f>'ЕФЕКТИВНІСТЬ 1 кв 2018 року'!C453</f>
        <v>Конотопський міськрайонний суд Сумської області</v>
      </c>
      <c r="E585" s="83">
        <f>'ЕФЕКТИВНІСТЬ 1 кв 2018 року'!K453</f>
        <v>6531.9</v>
      </c>
      <c r="F585" s="5">
        <f>'ЕФЕКТИВНІСТЬ 1 кв 2018 року'!E453</f>
        <v>776.37</v>
      </c>
      <c r="G585" s="83">
        <f>'ЕФЕКТИВНІСТЬ 1 кв 2018 року'!N453</f>
        <v>6</v>
      </c>
      <c r="H585" s="65">
        <f>'ЕФЕКТИВНІСТЬ 1 кв 2018 року'!R453</f>
        <v>0.64999999999999991</v>
      </c>
      <c r="I585" s="65">
        <f>'ЕФЕКТИВНІСТЬ 1 кв 2018 року'!Q453</f>
        <v>-0.13999999999999996</v>
      </c>
      <c r="K585" s="23">
        <f>'ЕФЕКТИВНІСТЬ 1 кв 2018 року'!U453</f>
        <v>0</v>
      </c>
      <c r="L585" s="122">
        <f>'ЕФЕКТИВНІСТЬ 1 кв 2018 року'!V453</f>
        <v>0</v>
      </c>
      <c r="M585" s="23">
        <f>'ЕФЕКТИВНІСТЬ 1 кв 2018 року'!W453</f>
        <v>0</v>
      </c>
      <c r="N585" s="17" t="str">
        <f>'ЕФЕКТИВНІСТЬ 1 кв 2018 року'!X453</f>
        <v>ВА</v>
      </c>
    </row>
    <row r="586" spans="2:14" ht="18.75" customHeight="1" outlineLevel="1" x14ac:dyDescent="0.25">
      <c r="B586" s="2">
        <f>'ЕФЕКТИВНІСТЬ 1 кв 2018 року'!B454</f>
        <v>416</v>
      </c>
      <c r="C586" s="34" t="str">
        <f>'ЕФЕКТИВНІСТЬ 1 кв 2018 року'!C454</f>
        <v>Краснопільський районний суд Сумської області</v>
      </c>
      <c r="E586" s="83">
        <f>'ЕФЕКТИВНІСТЬ 1 кв 2018 року'!K454</f>
        <v>1815.8</v>
      </c>
      <c r="F586" s="5">
        <f>'ЕФЕКТИВНІСТЬ 1 кв 2018 року'!E454</f>
        <v>107.32</v>
      </c>
      <c r="G586" s="83">
        <f>'ЕФЕКТИВНІСТЬ 1 кв 2018 року'!N454</f>
        <v>1</v>
      </c>
      <c r="H586" s="65">
        <f>'ЕФЕКТИВНІСТЬ 1 кв 2018 року'!R454</f>
        <v>-0.35</v>
      </c>
      <c r="I586" s="65">
        <f>'ЕФЕКТИВНІСТЬ 1 кв 2018 року'!Q454</f>
        <v>-2.6</v>
      </c>
      <c r="K586" s="23">
        <f>'ЕФЕКТИВНІСТЬ 1 кв 2018 року'!U454</f>
        <v>0</v>
      </c>
      <c r="L586" s="122">
        <f>'ЕФЕКТИВНІСТЬ 1 кв 2018 року'!V454</f>
        <v>0</v>
      </c>
      <c r="M586" s="23" t="str">
        <f>'ЕФЕКТИВНІСТЬ 1 кв 2018 року'!W454</f>
        <v>ВВ</v>
      </c>
      <c r="N586" s="17">
        <f>'ЕФЕКТИВНІСТЬ 1 кв 2018 року'!X454</f>
        <v>0</v>
      </c>
    </row>
    <row r="587" spans="2:14" ht="18.75" customHeight="1" outlineLevel="1" x14ac:dyDescent="0.25">
      <c r="B587" s="2">
        <f>'ЕФЕКТИВНІСТЬ 1 кв 2018 року'!B455</f>
        <v>417</v>
      </c>
      <c r="C587" s="34" t="str">
        <f>'ЕФЕКТИВНІСТЬ 1 кв 2018 року'!C455</f>
        <v>Кролевецький районний суд Сумської області</v>
      </c>
      <c r="E587" s="83">
        <f>'ЕФЕКТИВНІСТЬ 1 кв 2018 року'!K455</f>
        <v>2593.4</v>
      </c>
      <c r="F587" s="5">
        <f>'ЕФЕКТИВНІСТЬ 1 кв 2018 року'!E455</f>
        <v>216.36</v>
      </c>
      <c r="G587" s="83">
        <f>'ЕФЕКТИВНІСТЬ 1 кв 2018 року'!N455</f>
        <v>1</v>
      </c>
      <c r="H587" s="65">
        <f>'ЕФЕКТИВНІСТЬ 1 кв 2018 року'!R455</f>
        <v>1.28</v>
      </c>
      <c r="I587" s="65">
        <f>'ЕФЕКТИВНІСТЬ 1 кв 2018 року'!Q455</f>
        <v>-1.44</v>
      </c>
      <c r="K587" s="23">
        <f>'ЕФЕКТИВНІСТЬ 1 кв 2018 року'!U455</f>
        <v>0</v>
      </c>
      <c r="L587" s="122">
        <f>'ЕФЕКТИВНІСТЬ 1 кв 2018 року'!V455</f>
        <v>0</v>
      </c>
      <c r="M587" s="23">
        <f>'ЕФЕКТИВНІСТЬ 1 кв 2018 року'!W455</f>
        <v>0</v>
      </c>
      <c r="N587" s="17" t="str">
        <f>'ЕФЕКТИВНІСТЬ 1 кв 2018 року'!X455</f>
        <v>ВА</v>
      </c>
    </row>
    <row r="588" spans="2:14" ht="18.75" customHeight="1" outlineLevel="1" x14ac:dyDescent="0.25">
      <c r="B588" s="2">
        <f>'ЕФЕКТИВНІСТЬ 1 кв 2018 року'!B456</f>
        <v>418</v>
      </c>
      <c r="C588" s="34" t="str">
        <f>'ЕФЕКТИВНІСТЬ 1 кв 2018 року'!C456</f>
        <v>Лебединський районний суд Сумської області</v>
      </c>
      <c r="E588" s="83">
        <f>'ЕФЕКТИВНІСТЬ 1 кв 2018 року'!K456</f>
        <v>2804.1</v>
      </c>
      <c r="F588" s="5">
        <f>'ЕФЕКТИВНІСТЬ 1 кв 2018 року'!E456</f>
        <v>335.61</v>
      </c>
      <c r="G588" s="83">
        <f>'ЕФЕКТИВНІСТЬ 1 кв 2018 року'!N456</f>
        <v>3</v>
      </c>
      <c r="H588" s="65">
        <f>'ЕФЕКТИВНІСТЬ 1 кв 2018 року'!R456</f>
        <v>0.45999999999999996</v>
      </c>
      <c r="I588" s="65">
        <f>'ЕФЕКТИВНІСТЬ 1 кв 2018 року'!Q456</f>
        <v>-0.66</v>
      </c>
      <c r="K588" s="23">
        <f>'ЕФЕКТИВНІСТЬ 1 кв 2018 року'!U456</f>
        <v>0</v>
      </c>
      <c r="L588" s="122">
        <f>'ЕФЕКТИВНІСТЬ 1 кв 2018 року'!V456</f>
        <v>0</v>
      </c>
      <c r="M588" s="23">
        <f>'ЕФЕКТИВНІСТЬ 1 кв 2018 року'!W456</f>
        <v>0</v>
      </c>
      <c r="N588" s="17" t="str">
        <f>'ЕФЕКТИВНІСТЬ 1 кв 2018 року'!X456</f>
        <v>ВА</v>
      </c>
    </row>
    <row r="589" spans="2:14" ht="18.75" customHeight="1" outlineLevel="1" x14ac:dyDescent="0.25">
      <c r="B589" s="2">
        <f>'ЕФЕКТИВНІСТЬ 1 кв 2018 року'!B457</f>
        <v>419</v>
      </c>
      <c r="C589" s="34" t="str">
        <f>'ЕФЕКТИВНІСТЬ 1 кв 2018 року'!C457</f>
        <v>Липоводолинський районний суд Сумської області</v>
      </c>
      <c r="E589" s="83">
        <f>'ЕФЕКТИВНІСТЬ 1 кв 2018 року'!K457</f>
        <v>2172.5</v>
      </c>
      <c r="F589" s="5">
        <f>'ЕФЕКТИВНІСТЬ 1 кв 2018 року'!E457</f>
        <v>119.11</v>
      </c>
      <c r="G589" s="83">
        <f>'ЕФЕКТИВНІСТЬ 1 кв 2018 року'!N457</f>
        <v>3</v>
      </c>
      <c r="H589" s="65">
        <f>'ЕФЕКТИВНІСТЬ 1 кв 2018 року'!R457</f>
        <v>-1.2000000000000002</v>
      </c>
      <c r="I589" s="65">
        <f>'ЕФЕКТИВНІСТЬ 1 кв 2018 року'!Q457</f>
        <v>-0.25999999999999995</v>
      </c>
      <c r="K589" s="23">
        <f>'ЕФЕКТИВНІСТЬ 1 кв 2018 року'!U457</f>
        <v>0</v>
      </c>
      <c r="L589" s="122">
        <f>'ЕФЕКТИВНІСТЬ 1 кв 2018 року'!V457</f>
        <v>0</v>
      </c>
      <c r="M589" s="23" t="str">
        <f>'ЕФЕКТИВНІСТЬ 1 кв 2018 року'!W457</f>
        <v>ВВ</v>
      </c>
      <c r="N589" s="17">
        <f>'ЕФЕКТИВНІСТЬ 1 кв 2018 року'!X457</f>
        <v>0</v>
      </c>
    </row>
    <row r="590" spans="2:14" ht="18.75" customHeight="1" outlineLevel="1" x14ac:dyDescent="0.25">
      <c r="B590" s="2">
        <f>'ЕФЕКТИВНІСТЬ 1 кв 2018 року'!B458</f>
        <v>420</v>
      </c>
      <c r="C590" s="34" t="str">
        <f>'ЕФЕКТИВНІСТЬ 1 кв 2018 року'!C458</f>
        <v>Недригайлівський районний суд Сумської області</v>
      </c>
      <c r="E590" s="83">
        <f>'ЕФЕКТИВНІСТЬ 1 кв 2018 року'!K458</f>
        <v>2213.1</v>
      </c>
      <c r="F590" s="5">
        <f>'ЕФЕКТИВНІСТЬ 1 кв 2018 року'!E458</f>
        <v>169.05</v>
      </c>
      <c r="G590" s="83">
        <f>'ЕФЕКТИВНІСТЬ 1 кв 2018 року'!N458</f>
        <v>2.9</v>
      </c>
      <c r="H590" s="65">
        <f>'ЕФЕКТИВНІСТЬ 1 кв 2018 року'!R458</f>
        <v>-0.55000000000000004</v>
      </c>
      <c r="I590" s="65">
        <f>'ЕФЕКТИВНІСТЬ 1 кв 2018 року'!Q458</f>
        <v>-0.55000000000000004</v>
      </c>
      <c r="K590" s="23">
        <f>'ЕФЕКТИВНІСТЬ 1 кв 2018 року'!U458</f>
        <v>0</v>
      </c>
      <c r="L590" s="122">
        <f>'ЕФЕКТИВНІСТЬ 1 кв 2018 року'!V458</f>
        <v>0</v>
      </c>
      <c r="M590" s="23" t="str">
        <f>'ЕФЕКТИВНІСТЬ 1 кв 2018 року'!W458</f>
        <v>ВВ</v>
      </c>
      <c r="N590" s="17">
        <f>'ЕФЕКТИВНІСТЬ 1 кв 2018 року'!X458</f>
        <v>0</v>
      </c>
    </row>
    <row r="591" spans="2:14" ht="18.75" customHeight="1" outlineLevel="1" x14ac:dyDescent="0.25">
      <c r="B591" s="2">
        <f>'ЕФЕКТИВНІСТЬ 1 кв 2018 року'!B459</f>
        <v>421</v>
      </c>
      <c r="C591" s="34" t="str">
        <f>'ЕФЕКТИВНІСТЬ 1 кв 2018 року'!C459</f>
        <v>Охтирський міськрайонний суд Сумської області</v>
      </c>
      <c r="E591" s="83">
        <f>'ЕФЕКТИВНІСТЬ 1 кв 2018 року'!K459</f>
        <v>5828.2</v>
      </c>
      <c r="F591" s="5">
        <f>'ЕФЕКТИВНІСТЬ 1 кв 2018 року'!E459</f>
        <v>462.83</v>
      </c>
      <c r="G591" s="83">
        <f>'ЕФЕКТИВНІСТЬ 1 кв 2018 року'!N459</f>
        <v>7.9</v>
      </c>
      <c r="H591" s="65">
        <f>'ЕФЕКТИВНІСТЬ 1 кв 2018 року'!R459</f>
        <v>-0.5</v>
      </c>
      <c r="I591" s="65">
        <f>'ЕФЕКТИВНІСТЬ 1 кв 2018 року'!Q459</f>
        <v>-0.24</v>
      </c>
      <c r="K591" s="23">
        <f>'ЕФЕКТИВНІСТЬ 1 кв 2018 року'!U459</f>
        <v>0</v>
      </c>
      <c r="L591" s="122">
        <f>'ЕФЕКТИВНІСТЬ 1 кв 2018 року'!V459</f>
        <v>0</v>
      </c>
      <c r="M591" s="23" t="str">
        <f>'ЕФЕКТИВНІСТЬ 1 кв 2018 року'!W459</f>
        <v>ВВ</v>
      </c>
      <c r="N591" s="17">
        <f>'ЕФЕКТИВНІСТЬ 1 кв 2018 року'!X459</f>
        <v>0</v>
      </c>
    </row>
    <row r="592" spans="2:14" ht="18.75" customHeight="1" outlineLevel="1" x14ac:dyDescent="0.25">
      <c r="B592" s="2">
        <f>'ЕФЕКТИВНІСТЬ 1 кв 2018 року'!B460</f>
        <v>422</v>
      </c>
      <c r="C592" s="34" t="str">
        <f>'ЕФЕКТИВНІСТЬ 1 кв 2018 року'!C460</f>
        <v>Путивльський районний суд Сумської області</v>
      </c>
      <c r="E592" s="83">
        <f>'ЕФЕКТИВНІСТЬ 1 кв 2018 року'!K460</f>
        <v>2594.4</v>
      </c>
      <c r="F592" s="5">
        <f>'ЕФЕКТИВНІСТЬ 1 кв 2018 року'!E460</f>
        <v>197.57</v>
      </c>
      <c r="G592" s="83">
        <f>'ЕФЕКТИВНІСТЬ 1 кв 2018 року'!N460</f>
        <v>3.9</v>
      </c>
      <c r="H592" s="65">
        <f>'ЕФЕКТИВНІСТЬ 1 кв 2018 року'!R460</f>
        <v>-0.62</v>
      </c>
      <c r="I592" s="65">
        <f>'ЕФЕКТИВНІСТЬ 1 кв 2018 року'!Q460</f>
        <v>-1.1600000000000001</v>
      </c>
      <c r="K592" s="23">
        <f>'ЕФЕКТИВНІСТЬ 1 кв 2018 року'!U460</f>
        <v>0</v>
      </c>
      <c r="L592" s="122">
        <f>'ЕФЕКТИВНІСТЬ 1 кв 2018 року'!V460</f>
        <v>0</v>
      </c>
      <c r="M592" s="23" t="str">
        <f>'ЕФЕКТИВНІСТЬ 1 кв 2018 року'!W460</f>
        <v>ВВ</v>
      </c>
      <c r="N592" s="17">
        <f>'ЕФЕКТИВНІСТЬ 1 кв 2018 року'!X460</f>
        <v>0</v>
      </c>
    </row>
    <row r="593" spans="2:14" ht="18.75" customHeight="1" outlineLevel="1" x14ac:dyDescent="0.25">
      <c r="B593" s="2">
        <f>'ЕФЕКТИВНІСТЬ 1 кв 2018 року'!B461</f>
        <v>423</v>
      </c>
      <c r="C593" s="34" t="str">
        <f>'ЕФЕКТИВНІСТЬ 1 кв 2018 року'!C461</f>
        <v>Роменський міськрайонний суд Сумської області</v>
      </c>
      <c r="E593" s="83">
        <f>'ЕФЕКТИВНІСТЬ 1 кв 2018 року'!K461</f>
        <v>5354.4</v>
      </c>
      <c r="F593" s="5">
        <f>'ЕФЕКТИВНІСТЬ 1 кв 2018 року'!E461</f>
        <v>504.76</v>
      </c>
      <c r="G593" s="83">
        <f>'ЕФЕКТИВНІСТЬ 1 кв 2018 року'!N461</f>
        <v>5</v>
      </c>
      <c r="H593" s="65">
        <f>'ЕФЕКТИВНІСТЬ 1 кв 2018 року'!R461</f>
        <v>0.15000000000000002</v>
      </c>
      <c r="I593" s="65">
        <f>'ЕФЕКТИВНІСТЬ 1 кв 2018 року'!Q461</f>
        <v>-0.47000000000000003</v>
      </c>
      <c r="K593" s="23">
        <f>'ЕФЕКТИВНІСТЬ 1 кв 2018 року'!U461</f>
        <v>0</v>
      </c>
      <c r="L593" s="122">
        <f>'ЕФЕКТИВНІСТЬ 1 кв 2018 року'!V461</f>
        <v>0</v>
      </c>
      <c r="M593" s="23">
        <f>'ЕФЕКТИВНІСТЬ 1 кв 2018 року'!W461</f>
        <v>0</v>
      </c>
      <c r="N593" s="17" t="str">
        <f>'ЕФЕКТИВНІСТЬ 1 кв 2018 року'!X461</f>
        <v>ВА</v>
      </c>
    </row>
    <row r="594" spans="2:14" ht="18.75" customHeight="1" outlineLevel="1" x14ac:dyDescent="0.25">
      <c r="B594" s="2">
        <f>'ЕФЕКТИВНІСТЬ 1 кв 2018 року'!B462</f>
        <v>424</v>
      </c>
      <c r="C594" s="34" t="str">
        <f>'ЕФЕКТИВНІСТЬ 1 кв 2018 року'!C462</f>
        <v>Середино-Будський районний суд Сумської області</v>
      </c>
      <c r="E594" s="83">
        <f>'ЕФЕКТИВНІСТЬ 1 кв 2018 року'!K462</f>
        <v>1608</v>
      </c>
      <c r="F594" s="5">
        <f>'ЕФЕКТИВНІСТЬ 1 кв 2018 року'!E462</f>
        <v>89.69</v>
      </c>
      <c r="G594" s="83">
        <f>'ЕФЕКТИВНІСТЬ 1 кв 2018 року'!N462</f>
        <v>2</v>
      </c>
      <c r="H594" s="65">
        <f>'ЕФЕКТИВНІСТЬ 1 кв 2018 року'!R462</f>
        <v>-1.1200000000000001</v>
      </c>
      <c r="I594" s="65">
        <f>'ЕФЕКТИВНІСТЬ 1 кв 2018 року'!Q462</f>
        <v>-4.66</v>
      </c>
      <c r="K594" s="23">
        <f>'ЕФЕКТИВНІСТЬ 1 кв 2018 року'!U462</f>
        <v>0</v>
      </c>
      <c r="L594" s="122">
        <f>'ЕФЕКТИВНІСТЬ 1 кв 2018 року'!V462</f>
        <v>0</v>
      </c>
      <c r="M594" s="23" t="str">
        <f>'ЕФЕКТИВНІСТЬ 1 кв 2018 року'!W462</f>
        <v>ВВ</v>
      </c>
      <c r="N594" s="17">
        <f>'ЕФЕКТИВНІСТЬ 1 кв 2018 року'!X462</f>
        <v>0</v>
      </c>
    </row>
    <row r="595" spans="2:14" ht="18.75" customHeight="1" outlineLevel="1" x14ac:dyDescent="0.25">
      <c r="B595" s="2">
        <f>'ЕФЕКТИВНІСТЬ 1 кв 2018 року'!B463</f>
        <v>425</v>
      </c>
      <c r="C595" s="34" t="str">
        <f>'ЕФЕКТИВНІСТЬ 1 кв 2018 року'!C463</f>
        <v>Сумський районний суд Сумської області</v>
      </c>
      <c r="E595" s="83">
        <f>'ЕФЕКТИВНІСТЬ 1 кв 2018 року'!K463</f>
        <v>3274.2</v>
      </c>
      <c r="F595" s="5">
        <f>'ЕФЕКТИВНІСТЬ 1 кв 2018 року'!E463</f>
        <v>411.29</v>
      </c>
      <c r="G595" s="83">
        <f>'ЕФЕКТИВНІСТЬ 1 кв 2018 року'!N463</f>
        <v>3</v>
      </c>
      <c r="H595" s="65">
        <f>'ЕФЕКТИВНІСТЬ 1 кв 2018 року'!R463</f>
        <v>0.78</v>
      </c>
      <c r="I595" s="65">
        <f>'ЕФЕКТИВНІСТЬ 1 кв 2018 року'!Q463</f>
        <v>-0.79</v>
      </c>
      <c r="K595" s="23">
        <f>'ЕФЕКТИВНІСТЬ 1 кв 2018 року'!U463</f>
        <v>0</v>
      </c>
      <c r="L595" s="122">
        <f>'ЕФЕКТИВНІСТЬ 1 кв 2018 року'!V463</f>
        <v>0</v>
      </c>
      <c r="M595" s="23">
        <f>'ЕФЕКТИВНІСТЬ 1 кв 2018 року'!W463</f>
        <v>0</v>
      </c>
      <c r="N595" s="17" t="str">
        <f>'ЕФЕКТИВНІСТЬ 1 кв 2018 року'!X463</f>
        <v>ВА</v>
      </c>
    </row>
    <row r="596" spans="2:14" ht="18.75" customHeight="1" outlineLevel="1" x14ac:dyDescent="0.25">
      <c r="B596" s="2">
        <f>'ЕФЕКТИВНІСТЬ 1 кв 2018 року'!B464</f>
        <v>426</v>
      </c>
      <c r="C596" s="34" t="str">
        <f>'ЕФЕКТИВНІСТЬ 1 кв 2018 року'!C464</f>
        <v>Тростянецький районний суд Сумської області</v>
      </c>
      <c r="E596" s="83">
        <f>'ЕФЕКТИВНІСТЬ 1 кв 2018 року'!K464</f>
        <v>2827.2</v>
      </c>
      <c r="F596" s="5">
        <f>'ЕФЕКТИВНІСТЬ 1 кв 2018 року'!E464</f>
        <v>243.28</v>
      </c>
      <c r="G596" s="83">
        <f>'ЕФЕКТИВНІСТЬ 1 кв 2018 року'!N464</f>
        <v>2.9</v>
      </c>
      <c r="H596" s="65">
        <f>'ЕФЕКТИВНІСТЬ 1 кв 2018 року'!R464</f>
        <v>-0.13</v>
      </c>
      <c r="I596" s="65">
        <f>'ЕФЕКТИВНІСТЬ 1 кв 2018 року'!Q464</f>
        <v>0.30000000000000004</v>
      </c>
      <c r="K596" s="23" t="str">
        <f>'ЕФЕКТИВНІСТЬ 1 кв 2018 року'!U464</f>
        <v>АВ</v>
      </c>
      <c r="L596" s="122">
        <f>'ЕФЕКТИВНІСТЬ 1 кв 2018 року'!V464</f>
        <v>0</v>
      </c>
      <c r="M596" s="23">
        <f>'ЕФЕКТИВНІСТЬ 1 кв 2018 року'!W464</f>
        <v>0</v>
      </c>
      <c r="N596" s="17">
        <f>'ЕФЕКТИВНІСТЬ 1 кв 2018 року'!X464</f>
        <v>0</v>
      </c>
    </row>
    <row r="597" spans="2:14" ht="18.75" customHeight="1" outlineLevel="1" x14ac:dyDescent="0.25">
      <c r="B597" s="2">
        <f>'ЕФЕКТИВНІСТЬ 1 кв 2018 року'!B465</f>
        <v>427</v>
      </c>
      <c r="C597" s="34" t="str">
        <f>'ЕФЕКТИВНІСТЬ 1 кв 2018 року'!C465</f>
        <v>Шосткинський міськрайонний суд Сумської області</v>
      </c>
      <c r="E597" s="83">
        <f>'ЕФЕКТИВНІСТЬ 1 кв 2018 року'!K465</f>
        <v>4436.7</v>
      </c>
      <c r="F597" s="5">
        <f>'ЕФЕКТИВНІСТЬ 1 кв 2018 року'!E465</f>
        <v>533.88</v>
      </c>
      <c r="G597" s="83">
        <f>'ЕФЕКТИВНІСТЬ 1 кв 2018 року'!N465</f>
        <v>6</v>
      </c>
      <c r="H597" s="65">
        <f>'ЕФЕКТИВНІСТЬ 1 кв 2018 року'!R465</f>
        <v>0.22</v>
      </c>
      <c r="I597" s="65">
        <f>'ЕФЕКТИВНІСТЬ 1 кв 2018 року'!Q465</f>
        <v>-2</v>
      </c>
      <c r="K597" s="23">
        <f>'ЕФЕКТИВНІСТЬ 1 кв 2018 року'!U465</f>
        <v>0</v>
      </c>
      <c r="L597" s="122">
        <f>'ЕФЕКТИВНІСТЬ 1 кв 2018 року'!V465</f>
        <v>0</v>
      </c>
      <c r="M597" s="23">
        <f>'ЕФЕКТИВНІСТЬ 1 кв 2018 року'!W465</f>
        <v>0</v>
      </c>
      <c r="N597" s="17" t="str">
        <f>'ЕФЕКТИВНІСТЬ 1 кв 2018 року'!X465</f>
        <v>ВА</v>
      </c>
    </row>
    <row r="598" spans="2:14" ht="18.75" customHeight="1" outlineLevel="1" x14ac:dyDescent="0.25">
      <c r="B598" s="2">
        <f>'ЕФЕКТИВНІСТЬ 1 кв 2018 року'!B466</f>
        <v>428</v>
      </c>
      <c r="C598" s="34" t="str">
        <f>'ЕФЕКТИВНІСТЬ 1 кв 2018 року'!C466</f>
        <v>Ямпільський районний суд Сумської області</v>
      </c>
      <c r="E598" s="83">
        <f>'ЕФЕКТИВНІСТЬ 1 кв 2018 року'!K466</f>
        <v>2204.1</v>
      </c>
      <c r="F598" s="5">
        <f>'ЕФЕКТИВНІСТЬ 1 кв 2018 року'!E466</f>
        <v>132.31</v>
      </c>
      <c r="G598" s="83">
        <f>'ЕФЕКТИВНІСТЬ 1 кв 2018 року'!N466</f>
        <v>2</v>
      </c>
      <c r="H598" s="65">
        <f>'ЕФЕКТИВНІСТЬ 1 кв 2018 року'!R466</f>
        <v>-0.78</v>
      </c>
      <c r="I598" s="65">
        <f>'ЕФЕКТИВНІСТЬ 1 кв 2018 року'!Q466</f>
        <v>-0.16000000000000003</v>
      </c>
      <c r="K598" s="23">
        <f>'ЕФЕКТИВНІСТЬ 1 кв 2018 року'!U466</f>
        <v>0</v>
      </c>
      <c r="L598" s="122">
        <f>'ЕФЕКТИВНІСТЬ 1 кв 2018 року'!V466</f>
        <v>0</v>
      </c>
      <c r="M598" s="23" t="str">
        <f>'ЕФЕКТИВНІСТЬ 1 кв 2018 року'!W466</f>
        <v>ВВ</v>
      </c>
      <c r="N598" s="17">
        <f>'ЕФЕКТИВНІСТЬ 1 кв 2018 року'!X466</f>
        <v>0</v>
      </c>
    </row>
    <row r="599" spans="2:14" ht="18.75" x14ac:dyDescent="0.25">
      <c r="C599" s="134" t="s">
        <v>713</v>
      </c>
      <c r="E599" s="78"/>
      <c r="F599" s="78"/>
      <c r="G599" s="78"/>
      <c r="H599" s="78"/>
      <c r="I599" s="78"/>
      <c r="K599" s="78"/>
      <c r="L599" s="78"/>
      <c r="M599" s="78"/>
      <c r="N599" s="78"/>
    </row>
    <row r="600" spans="2:14" outlineLevel="1" x14ac:dyDescent="0.25">
      <c r="B600" s="2">
        <f>'ЕФЕКТИВНІСТЬ 1 кв 2018 року'!B467</f>
        <v>429</v>
      </c>
      <c r="C600" s="34" t="str">
        <f>'ЕФЕКТИВНІСТЬ 1 кв 2018 року'!C467</f>
        <v>Бережанський районний суд Тернопільської області</v>
      </c>
      <c r="E600" s="83">
        <f>'ЕФЕКТИВНІСТЬ 1 кв 2018 року'!K467</f>
        <v>3442.5</v>
      </c>
      <c r="F600" s="5">
        <f>'ЕФЕКТИВНІСТЬ 1 кв 2018 року'!E467</f>
        <v>181.04</v>
      </c>
      <c r="G600" s="83">
        <f>'ЕФЕКТИВНІСТЬ 1 кв 2018 року'!N467</f>
        <v>5</v>
      </c>
      <c r="H600" s="65">
        <f>'ЕФЕКТИВНІСТЬ 1 кв 2018 року'!R467</f>
        <v>-1.3199999999999998</v>
      </c>
      <c r="I600" s="65">
        <f>'ЕФЕКТИВНІСТЬ 1 кв 2018 року'!Q467</f>
        <v>-2</v>
      </c>
      <c r="K600" s="23">
        <f>'ЕФЕКТИВНІСТЬ 1 кв 2018 року'!U467</f>
        <v>0</v>
      </c>
      <c r="L600" s="122">
        <f>'ЕФЕКТИВНІСТЬ 1 кв 2018 року'!V467</f>
        <v>0</v>
      </c>
      <c r="M600" s="23" t="str">
        <f>'ЕФЕКТИВНІСТЬ 1 кв 2018 року'!W467</f>
        <v>ВВ</v>
      </c>
      <c r="N600" s="17">
        <f>'ЕФЕКТИВНІСТЬ 1 кв 2018 року'!X467</f>
        <v>0</v>
      </c>
    </row>
    <row r="601" spans="2:14" outlineLevel="1" x14ac:dyDescent="0.25">
      <c r="B601" s="2">
        <f>'ЕФЕКТИВНІСТЬ 1 кв 2018 року'!B468</f>
        <v>430</v>
      </c>
      <c r="C601" s="34" t="str">
        <f>'ЕФЕКТИВНІСТЬ 1 кв 2018 року'!C468</f>
        <v>Борщівський районний суд Тернопільської області</v>
      </c>
      <c r="E601" s="83">
        <f>'ЕФЕКТИВНІСТЬ 1 кв 2018 року'!K468</f>
        <v>2893.3</v>
      </c>
      <c r="F601" s="5">
        <f>'ЕФЕКТИВНІСТЬ 1 кв 2018 року'!E468</f>
        <v>222.6</v>
      </c>
      <c r="G601" s="83">
        <f>'ЕФЕКТИВНІСТЬ 1 кв 2018 року'!N468</f>
        <v>3</v>
      </c>
      <c r="H601" s="65">
        <f>'ЕФЕКТИВНІСТЬ 1 кв 2018 року'!R468</f>
        <v>-0.36</v>
      </c>
      <c r="I601" s="65">
        <f>'ЕФЕКТИВНІСТЬ 1 кв 2018 року'!Q468</f>
        <v>0.41000000000000009</v>
      </c>
      <c r="K601" s="23" t="str">
        <f>'ЕФЕКТИВНІСТЬ 1 кв 2018 року'!U468</f>
        <v>АВ</v>
      </c>
      <c r="L601" s="122">
        <f>'ЕФЕКТИВНІСТЬ 1 кв 2018 року'!V468</f>
        <v>0</v>
      </c>
      <c r="M601" s="23">
        <f>'ЕФЕКТИВНІСТЬ 1 кв 2018 року'!W468</f>
        <v>0</v>
      </c>
      <c r="N601" s="17">
        <f>'ЕФЕКТИВНІСТЬ 1 кв 2018 року'!X468</f>
        <v>0</v>
      </c>
    </row>
    <row r="602" spans="2:14" outlineLevel="1" x14ac:dyDescent="0.25">
      <c r="B602" s="2">
        <f>'ЕФЕКТИВНІСТЬ 1 кв 2018 року'!B469</f>
        <v>431</v>
      </c>
      <c r="C602" s="34" t="str">
        <f>'ЕФЕКТИВНІСТЬ 1 кв 2018 року'!C469</f>
        <v>Бучацький районний суд Тернопільської області</v>
      </c>
      <c r="E602" s="83">
        <f>'ЕФЕКТИВНІСТЬ 1 кв 2018 року'!K469</f>
        <v>2178.1</v>
      </c>
      <c r="F602" s="5">
        <f>'ЕФЕКТИВНІСТЬ 1 кв 2018 року'!E469</f>
        <v>251.49</v>
      </c>
      <c r="G602" s="83">
        <f>'ЕФЕКТИВНІСТЬ 1 кв 2018 року'!N469</f>
        <v>2</v>
      </c>
      <c r="H602" s="65">
        <f>'ЕФЕКТИВНІСТЬ 1 кв 2018 року'!R469</f>
        <v>0.6</v>
      </c>
      <c r="I602" s="65">
        <f>'ЕФЕКТИВНІСТЬ 1 кв 2018 року'!Q469</f>
        <v>-1.1200000000000001</v>
      </c>
      <c r="K602" s="23">
        <f>'ЕФЕКТИВНІСТЬ 1 кв 2018 року'!U469</f>
        <v>0</v>
      </c>
      <c r="L602" s="122">
        <f>'ЕФЕКТИВНІСТЬ 1 кв 2018 року'!V469</f>
        <v>0</v>
      </c>
      <c r="M602" s="23">
        <f>'ЕФЕКТИВНІСТЬ 1 кв 2018 року'!W469</f>
        <v>0</v>
      </c>
      <c r="N602" s="17" t="str">
        <f>'ЕФЕКТИВНІСТЬ 1 кв 2018 року'!X469</f>
        <v>ВА</v>
      </c>
    </row>
    <row r="603" spans="2:14" outlineLevel="1" x14ac:dyDescent="0.25">
      <c r="B603" s="2">
        <f>'ЕФЕКТИВНІСТЬ 1 кв 2018 року'!B470</f>
        <v>432</v>
      </c>
      <c r="C603" s="34" t="str">
        <f>'ЕФЕКТИВНІСТЬ 1 кв 2018 року'!C470</f>
        <v>Гусятинський районний суд Тернопільської області</v>
      </c>
      <c r="E603" s="83">
        <f>'ЕФЕКТИВНІСТЬ 1 кв 2018 року'!K470</f>
        <v>2807.3</v>
      </c>
      <c r="F603" s="5">
        <f>'ЕФЕКТИВНІСТЬ 1 кв 2018 року'!E470</f>
        <v>187.68</v>
      </c>
      <c r="G603" s="83">
        <f>'ЕФЕКТИВНІСТЬ 1 кв 2018 року'!N470</f>
        <v>3</v>
      </c>
      <c r="H603" s="65">
        <f>'ЕФЕКТИВНІСТЬ 1 кв 2018 року'!R470</f>
        <v>-0.65999999999999992</v>
      </c>
      <c r="I603" s="65">
        <f>'ЕФЕКТИВНІСТЬ 1 кв 2018 року'!Q470</f>
        <v>-0.4</v>
      </c>
      <c r="K603" s="23">
        <f>'ЕФЕКТИВНІСТЬ 1 кв 2018 року'!U470</f>
        <v>0</v>
      </c>
      <c r="L603" s="122">
        <f>'ЕФЕКТИВНІСТЬ 1 кв 2018 року'!V470</f>
        <v>0</v>
      </c>
      <c r="M603" s="23" t="str">
        <f>'ЕФЕКТИВНІСТЬ 1 кв 2018 року'!W470</f>
        <v>ВВ</v>
      </c>
      <c r="N603" s="17">
        <f>'ЕФЕКТИВНІСТЬ 1 кв 2018 року'!X470</f>
        <v>0</v>
      </c>
    </row>
    <row r="604" spans="2:14" outlineLevel="1" x14ac:dyDescent="0.25">
      <c r="B604" s="2">
        <f>'ЕФЕКТИВНІСТЬ 1 кв 2018 року'!B471</f>
        <v>433</v>
      </c>
      <c r="C604" s="34" t="str">
        <f>'ЕФЕКТИВНІСТЬ 1 кв 2018 року'!C471</f>
        <v>Заліщицький районний суд Тернопільської області</v>
      </c>
      <c r="E604" s="83">
        <f>'ЕФЕКТИВНІСТЬ 1 кв 2018 року'!K471</f>
        <v>1747</v>
      </c>
      <c r="F604" s="5">
        <f>'ЕФЕКТИВНІСТЬ 1 кв 2018 року'!E471</f>
        <v>146.91</v>
      </c>
      <c r="G604" s="83">
        <f>'ЕФЕКТИВНІСТЬ 1 кв 2018 року'!N471</f>
        <v>3</v>
      </c>
      <c r="H604" s="65">
        <f>'ЕФЕКТИВНІСТЬ 1 кв 2018 року'!R471</f>
        <v>-0.53</v>
      </c>
      <c r="I604" s="65">
        <f>'ЕФЕКТИВНІСТЬ 1 кв 2018 року'!Q471</f>
        <v>-0.96</v>
      </c>
      <c r="K604" s="23">
        <f>'ЕФЕКТИВНІСТЬ 1 кв 2018 року'!U471</f>
        <v>0</v>
      </c>
      <c r="L604" s="122">
        <f>'ЕФЕКТИВНІСТЬ 1 кв 2018 року'!V471</f>
        <v>0</v>
      </c>
      <c r="M604" s="23" t="str">
        <f>'ЕФЕКТИВНІСТЬ 1 кв 2018 року'!W471</f>
        <v>ВВ</v>
      </c>
      <c r="N604" s="17">
        <f>'ЕФЕКТИВНІСТЬ 1 кв 2018 року'!X471</f>
        <v>0</v>
      </c>
    </row>
    <row r="605" spans="2:14" outlineLevel="1" x14ac:dyDescent="0.25">
      <c r="B605" s="2">
        <f>'ЕФЕКТИВНІСТЬ 1 кв 2018 року'!B472</f>
        <v>434</v>
      </c>
      <c r="C605" s="34" t="str">
        <f>'ЕФЕКТИВНІСТЬ 1 кв 2018 року'!C472</f>
        <v>Збаразький районний суд Тернопільської області</v>
      </c>
      <c r="E605" s="83">
        <f>'ЕФЕКТИВНІСТЬ 1 кв 2018 року'!K472</f>
        <v>3255</v>
      </c>
      <c r="F605" s="5">
        <f>'ЕФЕКТИВНІСТЬ 1 кв 2018 року'!E472</f>
        <v>196.44</v>
      </c>
      <c r="G605" s="83">
        <f>'ЕФЕКТИВНІСТЬ 1 кв 2018 року'!N472</f>
        <v>3.9</v>
      </c>
      <c r="H605" s="65">
        <f>'ЕФЕКТИВНІСТЬ 1 кв 2018 року'!R472</f>
        <v>-0.95</v>
      </c>
      <c r="I605" s="65">
        <f>'ЕФЕКТИВНІСТЬ 1 кв 2018 року'!Q472</f>
        <v>-1.1400000000000001</v>
      </c>
      <c r="K605" s="23">
        <f>'ЕФЕКТИВНІСТЬ 1 кв 2018 року'!U472</f>
        <v>0</v>
      </c>
      <c r="L605" s="122">
        <f>'ЕФЕКТИВНІСТЬ 1 кв 2018 року'!V472</f>
        <v>0</v>
      </c>
      <c r="M605" s="23" t="str">
        <f>'ЕФЕКТИВНІСТЬ 1 кв 2018 року'!W472</f>
        <v>ВВ</v>
      </c>
      <c r="N605" s="17">
        <f>'ЕФЕКТИВНІСТЬ 1 кв 2018 року'!X472</f>
        <v>0</v>
      </c>
    </row>
    <row r="606" spans="2:14" outlineLevel="1" x14ac:dyDescent="0.25">
      <c r="B606" s="2">
        <f>'ЕФЕКТИВНІСТЬ 1 кв 2018 року'!B473</f>
        <v>435</v>
      </c>
      <c r="C606" s="34" t="str">
        <f>'ЕФЕКТИВНІСТЬ 1 кв 2018 року'!C473</f>
        <v>Зборівський районний суд Тернопільської області</v>
      </c>
      <c r="E606" s="83">
        <f>'ЕФЕКТИВНІСТЬ 1 кв 2018 року'!K473</f>
        <v>3067.3</v>
      </c>
      <c r="F606" s="5">
        <f>'ЕФЕКТИВНІСТЬ 1 кв 2018 року'!E473</f>
        <v>265.10000000000002</v>
      </c>
      <c r="G606" s="83">
        <f>'ЕФЕКТИВНІСТЬ 1 кв 2018 року'!N473</f>
        <v>3</v>
      </c>
      <c r="H606" s="65">
        <f>'ЕФЕКТИВНІСТЬ 1 кв 2018 року'!R473</f>
        <v>-0.09</v>
      </c>
      <c r="I606" s="65">
        <f>'ЕФЕКТИВНІСТЬ 1 кв 2018 року'!Q473</f>
        <v>0.40999999999999992</v>
      </c>
      <c r="K606" s="23" t="str">
        <f>'ЕФЕКТИВНІСТЬ 1 кв 2018 року'!U473</f>
        <v>АВ</v>
      </c>
      <c r="L606" s="122">
        <f>'ЕФЕКТИВНІСТЬ 1 кв 2018 року'!V473</f>
        <v>0</v>
      </c>
      <c r="M606" s="23">
        <f>'ЕФЕКТИВНІСТЬ 1 кв 2018 року'!W473</f>
        <v>0</v>
      </c>
      <c r="N606" s="17">
        <f>'ЕФЕКТИВНІСТЬ 1 кв 2018 року'!X473</f>
        <v>0</v>
      </c>
    </row>
    <row r="607" spans="2:14" outlineLevel="1" x14ac:dyDescent="0.25">
      <c r="B607" s="2">
        <f>'ЕФЕКТИВНІСТЬ 1 кв 2018 року'!B474</f>
        <v>436</v>
      </c>
      <c r="C607" s="34" t="str">
        <f>'ЕФЕКТИВНІСТЬ 1 кв 2018 року'!C474</f>
        <v>Козівський районний суд Тернопільської області</v>
      </c>
      <c r="E607" s="83">
        <f>'ЕФЕКТИВНІСТЬ 1 кв 2018 року'!K474</f>
        <v>1420.8</v>
      </c>
      <c r="F607" s="5">
        <f>'ЕФЕКТИВНІСТЬ 1 кв 2018 року'!E474</f>
        <v>83.48</v>
      </c>
      <c r="G607" s="83">
        <f>'ЕФЕКТИВНІСТЬ 1 кв 2018 року'!N474</f>
        <v>1</v>
      </c>
      <c r="H607" s="65">
        <f>'ЕФЕКТИВНІСТЬ 1 кв 2018 року'!R474</f>
        <v>-0.62</v>
      </c>
      <c r="I607" s="65">
        <f>'ЕФЕКТИВНІСТЬ 1 кв 2018 року'!Q474</f>
        <v>-5.66</v>
      </c>
      <c r="K607" s="23">
        <f>'ЕФЕКТИВНІСТЬ 1 кв 2018 року'!U474</f>
        <v>0</v>
      </c>
      <c r="L607" s="122">
        <f>'ЕФЕКТИВНІСТЬ 1 кв 2018 року'!V474</f>
        <v>0</v>
      </c>
      <c r="M607" s="23" t="str">
        <f>'ЕФЕКТИВНІСТЬ 1 кв 2018 року'!W474</f>
        <v>ВВ</v>
      </c>
      <c r="N607" s="17">
        <f>'ЕФЕКТИВНІСТЬ 1 кв 2018 року'!X474</f>
        <v>0</v>
      </c>
    </row>
    <row r="608" spans="2:14" outlineLevel="1" x14ac:dyDescent="0.25">
      <c r="B608" s="2">
        <f>'ЕФЕКТИВНІСТЬ 1 кв 2018 року'!B475</f>
        <v>437</v>
      </c>
      <c r="C608" s="34" t="str">
        <f>'ЕФЕКТИВНІСТЬ 1 кв 2018 року'!C475</f>
        <v>Кременецький районний суд Тернопільської області</v>
      </c>
      <c r="E608" s="83">
        <f>'ЕФЕКТИВНІСТЬ 1 кв 2018 року'!K475</f>
        <v>3336.6</v>
      </c>
      <c r="F608" s="5">
        <f>'ЕФЕКТИВНІСТЬ 1 кв 2018 року'!E475</f>
        <v>273.01</v>
      </c>
      <c r="G608" s="83">
        <f>'ЕФЕКТИВНІСТЬ 1 кв 2018 року'!N475</f>
        <v>4</v>
      </c>
      <c r="H608" s="65">
        <f>'ЕФЕКТИВНІСТЬ 1 кв 2018 року'!R475</f>
        <v>-0.36</v>
      </c>
      <c r="I608" s="65">
        <f>'ЕФЕКТИВНІСТЬ 1 кв 2018 року'!Q475</f>
        <v>-0.85</v>
      </c>
      <c r="K608" s="23">
        <f>'ЕФЕКТИВНІСТЬ 1 кв 2018 року'!U475</f>
        <v>0</v>
      </c>
      <c r="L608" s="122">
        <f>'ЕФЕКТИВНІСТЬ 1 кв 2018 року'!V475</f>
        <v>0</v>
      </c>
      <c r="M608" s="23" t="str">
        <f>'ЕФЕКТИВНІСТЬ 1 кв 2018 року'!W475</f>
        <v>ВВ</v>
      </c>
      <c r="N608" s="17">
        <f>'ЕФЕКТИВНІСТЬ 1 кв 2018 року'!X475</f>
        <v>0</v>
      </c>
    </row>
    <row r="609" spans="2:14" outlineLevel="1" x14ac:dyDescent="0.25">
      <c r="B609" s="2">
        <f>'ЕФЕКТИВНІСТЬ 1 кв 2018 року'!B476</f>
        <v>438</v>
      </c>
      <c r="C609" s="34" t="str">
        <f>'ЕФЕКТИВНІСТЬ 1 кв 2018 року'!C476</f>
        <v>Лановецький районний суд Тернопільської області</v>
      </c>
      <c r="E609" s="83">
        <f>'ЕФЕКТИВНІСТЬ 1 кв 2018 року'!K476</f>
        <v>2211.1</v>
      </c>
      <c r="F609" s="5">
        <f>'ЕФЕКТИВНІСТЬ 1 кв 2018 року'!E476</f>
        <v>92.59</v>
      </c>
      <c r="G609" s="83">
        <f>'ЕФЕКТИВНІСТЬ 1 кв 2018 року'!N476</f>
        <v>2</v>
      </c>
      <c r="H609" s="65">
        <f>'ЕФЕКТИВНІСТЬ 1 кв 2018 року'!R476</f>
        <v>-1.65</v>
      </c>
      <c r="I609" s="65">
        <f>'ЕФЕКТИВНІСТЬ 1 кв 2018 року'!Q476</f>
        <v>-2.4499999999999997</v>
      </c>
      <c r="K609" s="23">
        <f>'ЕФЕКТИВНІСТЬ 1 кв 2018 року'!U476</f>
        <v>0</v>
      </c>
      <c r="L609" s="122">
        <f>'ЕФЕКТИВНІСТЬ 1 кв 2018 року'!V476</f>
        <v>0</v>
      </c>
      <c r="M609" s="23" t="str">
        <f>'ЕФЕКТИВНІСТЬ 1 кв 2018 року'!W476</f>
        <v>ВВ</v>
      </c>
      <c r="N609" s="17">
        <f>'ЕФЕКТИВНІСТЬ 1 кв 2018 року'!X476</f>
        <v>0</v>
      </c>
    </row>
    <row r="610" spans="2:14" ht="24" outlineLevel="1" x14ac:dyDescent="0.25">
      <c r="B610" s="2">
        <f>'ЕФЕКТИВНІСТЬ 1 кв 2018 року'!B477</f>
        <v>439</v>
      </c>
      <c r="C610" s="34" t="str">
        <f>'ЕФЕКТИВНІСТЬ 1 кв 2018 року'!C477</f>
        <v>Монастириський районний суд Тернопільської області</v>
      </c>
      <c r="E610" s="83">
        <f>'ЕФЕКТИВНІСТЬ 1 кв 2018 року'!K477</f>
        <v>2066.1</v>
      </c>
      <c r="F610" s="5">
        <f>'ЕФЕКТИВНІСТЬ 1 кв 2018 року'!E477</f>
        <v>91.72</v>
      </c>
      <c r="G610" s="83">
        <f>'ЕФЕКТИВНІСТЬ 1 кв 2018 року'!N477</f>
        <v>2.9</v>
      </c>
      <c r="H610" s="65">
        <f>'ЕФЕКТИВНІСТЬ 1 кв 2018 року'!R477</f>
        <v>-1.6800000000000002</v>
      </c>
      <c r="I610" s="65">
        <f>'ЕФЕКТИВНІСТЬ 1 кв 2018 року'!Q477</f>
        <v>-1.93</v>
      </c>
      <c r="K610" s="23">
        <f>'ЕФЕКТИВНІСТЬ 1 кв 2018 року'!U477</f>
        <v>0</v>
      </c>
      <c r="L610" s="122">
        <f>'ЕФЕКТИВНІСТЬ 1 кв 2018 року'!V477</f>
        <v>0</v>
      </c>
      <c r="M610" s="23" t="str">
        <f>'ЕФЕКТИВНІСТЬ 1 кв 2018 року'!W477</f>
        <v>ВВ</v>
      </c>
      <c r="N610" s="17">
        <f>'ЕФЕКТИВНІСТЬ 1 кв 2018 року'!X477</f>
        <v>0</v>
      </c>
    </row>
    <row r="611" spans="2:14" ht="24" outlineLevel="1" x14ac:dyDescent="0.25">
      <c r="B611" s="2">
        <f>'ЕФЕКТИВНІСТЬ 1 кв 2018 року'!B478</f>
        <v>440</v>
      </c>
      <c r="C611" s="34" t="str">
        <f>'ЕФЕКТИВНІСТЬ 1 кв 2018 року'!C478</f>
        <v>Підволочиський районний суд Тернопільської області</v>
      </c>
      <c r="E611" s="83">
        <f>'ЕФЕКТИВНІСТЬ 1 кв 2018 року'!K478</f>
        <v>2412.9</v>
      </c>
      <c r="F611" s="5">
        <f>'ЕФЕКТИВНІСТЬ 1 кв 2018 року'!E478</f>
        <v>149.62</v>
      </c>
      <c r="G611" s="83">
        <f>'ЕФЕКТИВНІСТЬ 1 кв 2018 року'!N478</f>
        <v>2</v>
      </c>
      <c r="H611" s="65">
        <f>'ЕФЕКТИВНІСТЬ 1 кв 2018 року'!R478</f>
        <v>-0.63</v>
      </c>
      <c r="I611" s="65">
        <f>'ЕФЕКТИВНІСТЬ 1 кв 2018 року'!Q478</f>
        <v>-1.8</v>
      </c>
      <c r="K611" s="23">
        <f>'ЕФЕКТИВНІСТЬ 1 кв 2018 року'!U478</f>
        <v>0</v>
      </c>
      <c r="L611" s="122">
        <f>'ЕФЕКТИВНІСТЬ 1 кв 2018 року'!V478</f>
        <v>0</v>
      </c>
      <c r="M611" s="23" t="str">
        <f>'ЕФЕКТИВНІСТЬ 1 кв 2018 року'!W478</f>
        <v>ВВ</v>
      </c>
      <c r="N611" s="17">
        <f>'ЕФЕКТИВНІСТЬ 1 кв 2018 року'!X478</f>
        <v>0</v>
      </c>
    </row>
    <row r="612" spans="2:14" outlineLevel="1" x14ac:dyDescent="0.25">
      <c r="B612" s="2">
        <f>'ЕФЕКТИВНІСТЬ 1 кв 2018 року'!B479</f>
        <v>441</v>
      </c>
      <c r="C612" s="34" t="str">
        <f>'ЕФЕКТИВНІСТЬ 1 кв 2018 року'!C479</f>
        <v>Підгаєцький районний суд Тернопільської області</v>
      </c>
      <c r="E612" s="83">
        <f>'ЕФЕКТИВНІСТЬ 1 кв 2018 року'!K479</f>
        <v>1377</v>
      </c>
      <c r="F612" s="5">
        <f>'ЕФЕКТИВНІСТЬ 1 кв 2018 року'!E479</f>
        <v>36.25</v>
      </c>
      <c r="G612" s="83">
        <f>'ЕФЕКТИВНІСТЬ 1 кв 2018 року'!N479</f>
        <v>1</v>
      </c>
      <c r="H612" s="65">
        <f>'ЕФЕКТИВНІСТЬ 1 кв 2018 року'!R479</f>
        <v>-3.03</v>
      </c>
      <c r="I612" s="65">
        <f>'ЕФЕКТИВНІСТЬ 1 кв 2018 року'!Q479</f>
        <v>-7.8900000000000006</v>
      </c>
      <c r="K612" s="23">
        <f>'ЕФЕКТИВНІСТЬ 1 кв 2018 року'!U479</f>
        <v>0</v>
      </c>
      <c r="L612" s="122">
        <f>'ЕФЕКТИВНІСТЬ 1 кв 2018 року'!V479</f>
        <v>0</v>
      </c>
      <c r="M612" s="23" t="str">
        <f>'ЕФЕКТИВНІСТЬ 1 кв 2018 року'!W479</f>
        <v>ВВ</v>
      </c>
      <c r="N612" s="17">
        <f>'ЕФЕКТИВНІСТЬ 1 кв 2018 року'!X479</f>
        <v>0</v>
      </c>
    </row>
    <row r="613" spans="2:14" ht="24" outlineLevel="1" x14ac:dyDescent="0.25">
      <c r="B613" s="2">
        <f>'ЕФЕКТИВНІСТЬ 1 кв 2018 року'!B480</f>
        <v>442</v>
      </c>
      <c r="C613" s="34" t="str">
        <f>'ЕФЕКТИВНІСТЬ 1 кв 2018 року'!C480</f>
        <v>Теребовлянський районний суд Тернопільської області</v>
      </c>
      <c r="E613" s="83">
        <f>'ЕФЕКТИВНІСТЬ 1 кв 2018 року'!K480</f>
        <v>2894.9</v>
      </c>
      <c r="F613" s="5">
        <f>'ЕФЕКТИВНІСТЬ 1 кв 2018 року'!E480</f>
        <v>274.47000000000003</v>
      </c>
      <c r="G613" s="83">
        <f>'ЕФЕКТИВНІСТЬ 1 кв 2018 року'!N480</f>
        <v>3</v>
      </c>
      <c r="H613" s="65">
        <f>'ЕФЕКТИВНІСТЬ 1 кв 2018 року'!R480</f>
        <v>0.04</v>
      </c>
      <c r="I613" s="65">
        <f>'ЕФЕКТИВНІСТЬ 1 кв 2018 року'!Q480</f>
        <v>-0.52</v>
      </c>
      <c r="K613" s="23">
        <f>'ЕФЕКТИВНІСТЬ 1 кв 2018 року'!U480</f>
        <v>0</v>
      </c>
      <c r="L613" s="122">
        <f>'ЕФЕКТИВНІСТЬ 1 кв 2018 року'!V480</f>
        <v>0</v>
      </c>
      <c r="M613" s="23">
        <f>'ЕФЕКТИВНІСТЬ 1 кв 2018 року'!W480</f>
        <v>0</v>
      </c>
      <c r="N613" s="17" t="str">
        <f>'ЕФЕКТИВНІСТЬ 1 кв 2018 року'!X480</f>
        <v>ВА</v>
      </c>
    </row>
    <row r="614" spans="2:14" ht="24" outlineLevel="1" x14ac:dyDescent="0.25">
      <c r="B614" s="2">
        <f>'ЕФЕКТИВНІСТЬ 1 кв 2018 року'!B481</f>
        <v>443</v>
      </c>
      <c r="C614" s="34" t="str">
        <f>'ЕФЕКТИВНІСТЬ 1 кв 2018 року'!C481</f>
        <v>Тернопільський міськрайонний суд Тернопільської області</v>
      </c>
      <c r="E614" s="83">
        <f>'ЕФЕКТИВНІСТЬ 1 кв 2018 року'!K481</f>
        <v>13028.1</v>
      </c>
      <c r="F614" s="5">
        <f>'ЕФЕКТИВНІСТЬ 1 кв 2018 року'!E481</f>
        <v>2229.25</v>
      </c>
      <c r="G614" s="83">
        <f>'ЕФЕКТИВНІСТЬ 1 кв 2018 року'!N481</f>
        <v>23</v>
      </c>
      <c r="H614" s="65">
        <f>'ЕФЕКТИВНІСТЬ 1 кв 2018 року'!R481</f>
        <v>0.54</v>
      </c>
      <c r="I614" s="65">
        <f>'ЕФЕКТИВНІСТЬ 1 кв 2018 року'!Q481</f>
        <v>-0.69000000000000006</v>
      </c>
      <c r="K614" s="23">
        <f>'ЕФЕКТИВНІСТЬ 1 кв 2018 року'!U481</f>
        <v>0</v>
      </c>
      <c r="L614" s="122">
        <f>'ЕФЕКТИВНІСТЬ 1 кв 2018 року'!V481</f>
        <v>0</v>
      </c>
      <c r="M614" s="23">
        <f>'ЕФЕКТИВНІСТЬ 1 кв 2018 року'!W481</f>
        <v>0</v>
      </c>
      <c r="N614" s="17" t="str">
        <f>'ЕФЕКТИВНІСТЬ 1 кв 2018 року'!X481</f>
        <v>ВА</v>
      </c>
    </row>
    <row r="615" spans="2:14" outlineLevel="1" x14ac:dyDescent="0.25">
      <c r="B615" s="2">
        <f>'ЕФЕКТИВНІСТЬ 1 кв 2018 року'!B482</f>
        <v>444</v>
      </c>
      <c r="C615" s="34" t="str">
        <f>'ЕФЕКТИВНІСТЬ 1 кв 2018 року'!C482</f>
        <v>Чортківський районний суд Тернопільської області</v>
      </c>
      <c r="E615" s="83">
        <f>'ЕФЕКТИВНІСТЬ 1 кв 2018 року'!K482</f>
        <v>3539.4</v>
      </c>
      <c r="F615" s="5">
        <f>'ЕФЕКТИВНІСТЬ 1 кв 2018 року'!E482</f>
        <v>286.98</v>
      </c>
      <c r="G615" s="83">
        <f>'ЕФЕКТИВНІСТЬ 1 кв 2018 року'!N482</f>
        <v>5</v>
      </c>
      <c r="H615" s="65">
        <f>'ЕФЕКТИВНІСТЬ 1 кв 2018 року'!R482</f>
        <v>-0.49</v>
      </c>
      <c r="I615" s="65">
        <f>'ЕФЕКТИВНІСТЬ 1 кв 2018 року'!Q482</f>
        <v>-0.63</v>
      </c>
      <c r="K615" s="23">
        <f>'ЕФЕКТИВНІСТЬ 1 кв 2018 року'!U482</f>
        <v>0</v>
      </c>
      <c r="L615" s="122">
        <f>'ЕФЕКТИВНІСТЬ 1 кв 2018 року'!V482</f>
        <v>0</v>
      </c>
      <c r="M615" s="23" t="str">
        <f>'ЕФЕКТИВНІСТЬ 1 кв 2018 року'!W482</f>
        <v>ВВ</v>
      </c>
      <c r="N615" s="17">
        <f>'ЕФЕКТИВНІСТЬ 1 кв 2018 року'!X482</f>
        <v>0</v>
      </c>
    </row>
    <row r="616" spans="2:14" outlineLevel="1" x14ac:dyDescent="0.25">
      <c r="B616" s="2">
        <f>'ЕФЕКТИВНІСТЬ 1 кв 2018 року'!B483</f>
        <v>445</v>
      </c>
      <c r="C616" s="34" t="str">
        <f>'ЕФЕКТИВНІСТЬ 1 кв 2018 року'!C483</f>
        <v>Шумський районний суд Тернопільської області</v>
      </c>
      <c r="E616" s="83">
        <f>'ЕФЕКТИВНІСТЬ 1 кв 2018 року'!K483</f>
        <v>2234.6999999999998</v>
      </c>
      <c r="F616" s="5">
        <f>'ЕФЕКТИВНІСТЬ 1 кв 2018 року'!E483</f>
        <v>262.33999999999997</v>
      </c>
      <c r="G616" s="83">
        <f>'ЕФЕКТИВНІСТЬ 1 кв 2018 року'!N483</f>
        <v>2</v>
      </c>
      <c r="H616" s="65">
        <f>'ЕФЕКТИВНІСТЬ 1 кв 2018 року'!R483</f>
        <v>0.66</v>
      </c>
      <c r="I616" s="65">
        <f>'ЕФЕКТИВНІСТЬ 1 кв 2018 року'!Q483</f>
        <v>-0.20999999999999994</v>
      </c>
      <c r="K616" s="23">
        <f>'ЕФЕКТИВНІСТЬ 1 кв 2018 року'!U483</f>
        <v>0</v>
      </c>
      <c r="L616" s="122">
        <f>'ЕФЕКТИВНІСТЬ 1 кв 2018 року'!V483</f>
        <v>0</v>
      </c>
      <c r="M616" s="23">
        <f>'ЕФЕКТИВНІСТЬ 1 кв 2018 року'!W483</f>
        <v>0</v>
      </c>
      <c r="N616" s="17" t="str">
        <f>'ЕФЕКТИВНІСТЬ 1 кв 2018 року'!X483</f>
        <v>ВА</v>
      </c>
    </row>
    <row r="617" spans="2:14" ht="18.75" x14ac:dyDescent="0.25">
      <c r="C617" s="134" t="s">
        <v>714</v>
      </c>
      <c r="E617" s="78"/>
      <c r="F617" s="78"/>
      <c r="G617" s="78"/>
      <c r="H617" s="78"/>
      <c r="I617" s="78"/>
      <c r="K617" s="78"/>
      <c r="L617" s="78"/>
      <c r="M617" s="78"/>
      <c r="N617" s="78"/>
    </row>
    <row r="618" spans="2:14" outlineLevel="1" x14ac:dyDescent="0.25">
      <c r="B618" s="2">
        <f>'ЕФЕКТИВНІСТЬ 1 кв 2018 року'!B484</f>
        <v>446</v>
      </c>
      <c r="C618" s="34" t="str">
        <f>'ЕФЕКТИВНІСТЬ 1 кв 2018 року'!C484</f>
        <v>Балаклійський районний суд Харківської області</v>
      </c>
      <c r="E618" s="83">
        <f>'ЕФЕКТИВНІСТЬ 1 кв 2018 року'!K484</f>
        <v>5537.2</v>
      </c>
      <c r="F618" s="5">
        <f>'ЕФЕКТИВНІСТЬ 1 кв 2018 року'!E484</f>
        <v>483.18</v>
      </c>
      <c r="G618" s="83">
        <f>'ЕФЕКТИВНІСТЬ 1 кв 2018 року'!N484</f>
        <v>7</v>
      </c>
      <c r="H618" s="65">
        <f>'ЕФЕКТИВНІСТЬ 1 кв 2018 року'!R484</f>
        <v>-0.28999999999999998</v>
      </c>
      <c r="I618" s="65">
        <f>'ЕФЕКТИВНІСТЬ 1 кв 2018 року'!Q484</f>
        <v>-0.33</v>
      </c>
      <c r="K618" s="23">
        <f>'ЕФЕКТИВНІСТЬ 1 кв 2018 року'!U484</f>
        <v>0</v>
      </c>
      <c r="L618" s="122">
        <f>'ЕФЕКТИВНІСТЬ 1 кв 2018 року'!V484</f>
        <v>0</v>
      </c>
      <c r="M618" s="23" t="str">
        <f>'ЕФЕКТИВНІСТЬ 1 кв 2018 року'!W484</f>
        <v>ВВ</v>
      </c>
      <c r="N618" s="17">
        <f>'ЕФЕКТИВНІСТЬ 1 кв 2018 року'!X484</f>
        <v>0</v>
      </c>
    </row>
    <row r="619" spans="2:14" outlineLevel="1" x14ac:dyDescent="0.25">
      <c r="B619" s="2">
        <f>'ЕФЕКТИВНІСТЬ 1 кв 2018 року'!B485</f>
        <v>447</v>
      </c>
      <c r="C619" s="34" t="str">
        <f>'ЕФЕКТИВНІСТЬ 1 кв 2018 року'!C485</f>
        <v>Барвінківський районний суд Харківської області</v>
      </c>
      <c r="E619" s="83">
        <f>'ЕФЕКТИВНІСТЬ 1 кв 2018 року'!K485</f>
        <v>2184.4</v>
      </c>
      <c r="F619" s="5">
        <f>'ЕФЕКТИВНІСТЬ 1 кв 2018 року'!E485</f>
        <v>176.2</v>
      </c>
      <c r="G619" s="83">
        <f>'ЕФЕКТИВНІСТЬ 1 кв 2018 року'!N485</f>
        <v>2</v>
      </c>
      <c r="H619" s="65">
        <f>'ЕФЕКТИВНІСТЬ 1 кв 2018 року'!R485</f>
        <v>-0.16</v>
      </c>
      <c r="I619" s="65">
        <f>'ЕФЕКТИВНІСТЬ 1 кв 2018 року'!Q485</f>
        <v>0.38000000000000006</v>
      </c>
      <c r="K619" s="23" t="str">
        <f>'ЕФЕКТИВНІСТЬ 1 кв 2018 року'!U485</f>
        <v>АВ</v>
      </c>
      <c r="L619" s="122">
        <f>'ЕФЕКТИВНІСТЬ 1 кв 2018 року'!V485</f>
        <v>0</v>
      </c>
      <c r="M619" s="23">
        <f>'ЕФЕКТИВНІСТЬ 1 кв 2018 року'!W485</f>
        <v>0</v>
      </c>
      <c r="N619" s="17">
        <f>'ЕФЕКТИВНІСТЬ 1 кв 2018 року'!X485</f>
        <v>0</v>
      </c>
    </row>
    <row r="620" spans="2:14" outlineLevel="1" x14ac:dyDescent="0.25">
      <c r="B620" s="2">
        <f>'ЕФЕКТИВНІСТЬ 1 кв 2018 року'!B486</f>
        <v>448</v>
      </c>
      <c r="C620" s="34" t="str">
        <f>'ЕФЕКТИВНІСТЬ 1 кв 2018 року'!C486</f>
        <v>Близнюківський районний суд Харківської області</v>
      </c>
      <c r="E620" s="83">
        <f>'ЕФЕКТИВНІСТЬ 1 кв 2018 року'!K486</f>
        <v>2294.6</v>
      </c>
      <c r="F620" s="5">
        <f>'ЕФЕКТИВНІСТЬ 1 кв 2018 року'!E486</f>
        <v>117.35</v>
      </c>
      <c r="G620" s="83">
        <f>'ЕФЕКТИВНІСТЬ 1 кв 2018 року'!N486</f>
        <v>3</v>
      </c>
      <c r="H620" s="65">
        <f>'ЕФЕКТИВНІСТЬ 1 кв 2018 року'!R486</f>
        <v>-1.3399999999999999</v>
      </c>
      <c r="I620" s="65">
        <f>'ЕФЕКТИВНІСТЬ 1 кв 2018 року'!Q486</f>
        <v>-1.8299999999999998</v>
      </c>
      <c r="K620" s="23">
        <f>'ЕФЕКТИВНІСТЬ 1 кв 2018 року'!U486</f>
        <v>0</v>
      </c>
      <c r="L620" s="122">
        <f>'ЕФЕКТИВНІСТЬ 1 кв 2018 року'!V486</f>
        <v>0</v>
      </c>
      <c r="M620" s="23" t="str">
        <f>'ЕФЕКТИВНІСТЬ 1 кв 2018 року'!W486</f>
        <v>ВВ</v>
      </c>
      <c r="N620" s="17">
        <f>'ЕФЕКТИВНІСТЬ 1 кв 2018 року'!X486</f>
        <v>0</v>
      </c>
    </row>
    <row r="621" spans="2:14" outlineLevel="1" x14ac:dyDescent="0.25">
      <c r="B621" s="2">
        <f>'ЕФЕКТИВНІСТЬ 1 кв 2018 року'!B487</f>
        <v>449</v>
      </c>
      <c r="C621" s="34" t="str">
        <f>'ЕФЕКТИВНІСТЬ 1 кв 2018 року'!C487</f>
        <v>Богодухівський районний суд Харківської області</v>
      </c>
      <c r="E621" s="83">
        <f>'ЕФЕКТИВНІСТЬ 1 кв 2018 року'!K487</f>
        <v>2645.4</v>
      </c>
      <c r="F621" s="5">
        <f>'ЕФЕКТИВНІСТЬ 1 кв 2018 року'!E487</f>
        <v>195.1</v>
      </c>
      <c r="G621" s="83">
        <f>'ЕФЕКТИВНІСТЬ 1 кв 2018 року'!N487</f>
        <v>3</v>
      </c>
      <c r="H621" s="65">
        <f>'ЕФЕКТИВНІСТЬ 1 кв 2018 року'!R487</f>
        <v>-0.52</v>
      </c>
      <c r="I621" s="65">
        <f>'ЕФЕКТИВНІСТЬ 1 кв 2018 року'!Q487</f>
        <v>-1.37</v>
      </c>
      <c r="K621" s="23">
        <f>'ЕФЕКТИВНІСТЬ 1 кв 2018 року'!U487</f>
        <v>0</v>
      </c>
      <c r="L621" s="122">
        <f>'ЕФЕКТИВНІСТЬ 1 кв 2018 року'!V487</f>
        <v>0</v>
      </c>
      <c r="M621" s="23" t="str">
        <f>'ЕФЕКТИВНІСТЬ 1 кв 2018 року'!W487</f>
        <v>ВВ</v>
      </c>
      <c r="N621" s="17">
        <f>'ЕФЕКТИВНІСТЬ 1 кв 2018 року'!X487</f>
        <v>0</v>
      </c>
    </row>
    <row r="622" spans="2:14" outlineLevel="1" x14ac:dyDescent="0.25">
      <c r="B622" s="2">
        <f>'ЕФЕКТИВНІСТЬ 1 кв 2018 року'!B488</f>
        <v>450</v>
      </c>
      <c r="C622" s="34" t="str">
        <f>'ЕФЕКТИВНІСТЬ 1 кв 2018 року'!C488</f>
        <v>Борівський районний суд Харківської області</v>
      </c>
      <c r="E622" s="83">
        <f>'ЕФЕКТИВНІСТЬ 1 кв 2018 року'!K488</f>
        <v>2045.2</v>
      </c>
      <c r="F622" s="5">
        <f>'ЕФЕКТИВНІСТЬ 1 кв 2018 року'!E488</f>
        <v>118.1</v>
      </c>
      <c r="G622" s="83">
        <f>'ЕФЕКТИВНІСТЬ 1 кв 2018 року'!N488</f>
        <v>1</v>
      </c>
      <c r="H622" s="65">
        <f>'ЕФЕКТИВНІСТЬ 1 кв 2018 року'!R488</f>
        <v>-0.27000000000000007</v>
      </c>
      <c r="I622" s="65">
        <f>'ЕФЕКТИВНІСТЬ 1 кв 2018 року'!Q488</f>
        <v>-0.3</v>
      </c>
      <c r="K622" s="23">
        <f>'ЕФЕКТИВНІСТЬ 1 кв 2018 року'!U488</f>
        <v>0</v>
      </c>
      <c r="L622" s="122">
        <f>'ЕФЕКТИВНІСТЬ 1 кв 2018 року'!V488</f>
        <v>0</v>
      </c>
      <c r="M622" s="23" t="str">
        <f>'ЕФЕКТИВНІСТЬ 1 кв 2018 року'!W488</f>
        <v>ВВ</v>
      </c>
      <c r="N622" s="17">
        <f>'ЕФЕКТИВНІСТЬ 1 кв 2018 року'!X488</f>
        <v>0</v>
      </c>
    </row>
    <row r="623" spans="2:14" outlineLevel="1" x14ac:dyDescent="0.25">
      <c r="B623" s="2">
        <f>'ЕФЕКТИВНІСТЬ 1 кв 2018 року'!B489</f>
        <v>451</v>
      </c>
      <c r="C623" s="34" t="str">
        <f>'ЕФЕКТИВНІСТЬ 1 кв 2018 року'!C489</f>
        <v>Валківський районний суд Харківської області</v>
      </c>
      <c r="E623" s="83">
        <f>'ЕФЕКТИВНІСТЬ 1 кв 2018 року'!K489</f>
        <v>2788.4</v>
      </c>
      <c r="F623" s="5">
        <f>'ЕФЕКТИВНІСТЬ 1 кв 2018 року'!E489</f>
        <v>293.19</v>
      </c>
      <c r="G623" s="83">
        <f>'ЕФЕКТИВНІСТЬ 1 кв 2018 року'!N489</f>
        <v>3</v>
      </c>
      <c r="H623" s="65">
        <f>'ЕФЕКТИВНІСТЬ 1 кв 2018 року'!R489</f>
        <v>0.21000000000000002</v>
      </c>
      <c r="I623" s="65">
        <f>'ЕФЕКТИВНІСТЬ 1 кв 2018 року'!Q489</f>
        <v>-0.59</v>
      </c>
      <c r="K623" s="23">
        <f>'ЕФЕКТИВНІСТЬ 1 кв 2018 року'!U489</f>
        <v>0</v>
      </c>
      <c r="L623" s="122">
        <f>'ЕФЕКТИВНІСТЬ 1 кв 2018 року'!V489</f>
        <v>0</v>
      </c>
      <c r="M623" s="23">
        <f>'ЕФЕКТИВНІСТЬ 1 кв 2018 року'!W489</f>
        <v>0</v>
      </c>
      <c r="N623" s="17" t="str">
        <f>'ЕФЕКТИВНІСТЬ 1 кв 2018 року'!X489</f>
        <v>ВА</v>
      </c>
    </row>
    <row r="624" spans="2:14" ht="24" outlineLevel="1" x14ac:dyDescent="0.25">
      <c r="B624" s="2">
        <f>'ЕФЕКТИВНІСТЬ 1 кв 2018 року'!B490</f>
        <v>452</v>
      </c>
      <c r="C624" s="34" t="str">
        <f>'ЕФЕКТИВНІСТЬ 1 кв 2018 року'!C490</f>
        <v>Великобурлуцький районний суд Харківської області</v>
      </c>
      <c r="E624" s="83">
        <f>'ЕФЕКТИВНІСТЬ 1 кв 2018 року'!K490</f>
        <v>2326.1</v>
      </c>
      <c r="F624" s="5">
        <f>'ЕФЕКТИВНІСТЬ 1 кв 2018 року'!E490</f>
        <v>123.38</v>
      </c>
      <c r="G624" s="83">
        <f>'ЕФЕКТИВНІСТЬ 1 кв 2018 року'!N490</f>
        <v>2</v>
      </c>
      <c r="H624" s="65">
        <f>'ЕФЕКТИВНІСТЬ 1 кв 2018 року'!R490</f>
        <v>-1.02</v>
      </c>
      <c r="I624" s="65">
        <f>'ЕФЕКТИВНІСТЬ 1 кв 2018 року'!Q490</f>
        <v>-1.39</v>
      </c>
      <c r="K624" s="23">
        <f>'ЕФЕКТИВНІСТЬ 1 кв 2018 року'!U490</f>
        <v>0</v>
      </c>
      <c r="L624" s="122">
        <f>'ЕФЕКТИВНІСТЬ 1 кв 2018 року'!V490</f>
        <v>0</v>
      </c>
      <c r="M624" s="23" t="str">
        <f>'ЕФЕКТИВНІСТЬ 1 кв 2018 року'!W490</f>
        <v>ВВ</v>
      </c>
      <c r="N624" s="17">
        <f>'ЕФЕКТИВНІСТЬ 1 кв 2018 року'!X490</f>
        <v>0</v>
      </c>
    </row>
    <row r="625" spans="2:14" outlineLevel="1" x14ac:dyDescent="0.25">
      <c r="B625" s="2">
        <f>'ЕФЕКТИВНІСТЬ 1 кв 2018 року'!B491</f>
        <v>453</v>
      </c>
      <c r="C625" s="34" t="str">
        <f>'ЕФЕКТИВНІСТЬ 1 кв 2018 року'!C491</f>
        <v>Вовчанський районний суд Харківської області</v>
      </c>
      <c r="E625" s="83">
        <f>'ЕФЕКТИВНІСТЬ 1 кв 2018 року'!K491</f>
        <v>3046.1</v>
      </c>
      <c r="F625" s="5">
        <f>'ЕФЕКТИВНІСТЬ 1 кв 2018 року'!E491</f>
        <v>230.37</v>
      </c>
      <c r="G625" s="83">
        <f>'ЕФЕКТИВНІСТЬ 1 кв 2018 року'!N491</f>
        <v>2</v>
      </c>
      <c r="H625" s="65">
        <f>'ЕФЕКТИВНІСТЬ 1 кв 2018 року'!R491</f>
        <v>7.0000000000000007E-2</v>
      </c>
      <c r="I625" s="65">
        <f>'ЕФЕКТИВНІСТЬ 1 кв 2018 року'!Q491</f>
        <v>-1.43</v>
      </c>
      <c r="K625" s="23">
        <f>'ЕФЕКТИВНІСТЬ 1 кв 2018 року'!U491</f>
        <v>0</v>
      </c>
      <c r="L625" s="122">
        <f>'ЕФЕКТИВНІСТЬ 1 кв 2018 року'!V491</f>
        <v>0</v>
      </c>
      <c r="M625" s="23">
        <f>'ЕФЕКТИВНІСТЬ 1 кв 2018 року'!W491</f>
        <v>0</v>
      </c>
      <c r="N625" s="17" t="str">
        <f>'ЕФЕКТИВНІСТЬ 1 кв 2018 року'!X491</f>
        <v>ВА</v>
      </c>
    </row>
    <row r="626" spans="2:14" outlineLevel="1" x14ac:dyDescent="0.25">
      <c r="B626" s="2">
        <f>'ЕФЕКТИВНІСТЬ 1 кв 2018 року'!B492</f>
        <v>454</v>
      </c>
      <c r="C626" s="34" t="str">
        <f>'ЕФЕКТИВНІСТЬ 1 кв 2018 року'!C492</f>
        <v>Дворічанський районний суд Харківської області</v>
      </c>
      <c r="E626" s="83">
        <f>'ЕФЕКТИВНІСТЬ 1 кв 2018 року'!K492</f>
        <v>2330.9</v>
      </c>
      <c r="F626" s="5">
        <f>'ЕФЕКТИВНІСТЬ 1 кв 2018 року'!E492</f>
        <v>112.08</v>
      </c>
      <c r="G626" s="83">
        <f>'ЕФЕКТИВНІСТЬ 1 кв 2018 року'!N492</f>
        <v>3</v>
      </c>
      <c r="H626" s="65">
        <f>'ЕФЕКТИВНІСТЬ 1 кв 2018 року'!R492</f>
        <v>-1.47</v>
      </c>
      <c r="I626" s="65">
        <f>'ЕФЕКТИВНІСТЬ 1 кв 2018 року'!Q492</f>
        <v>-0.48000000000000004</v>
      </c>
      <c r="K626" s="23">
        <f>'ЕФЕКТИВНІСТЬ 1 кв 2018 року'!U492</f>
        <v>0</v>
      </c>
      <c r="L626" s="122">
        <f>'ЕФЕКТИВНІСТЬ 1 кв 2018 року'!V492</f>
        <v>0</v>
      </c>
      <c r="M626" s="23" t="str">
        <f>'ЕФЕКТИВНІСТЬ 1 кв 2018 року'!W492</f>
        <v>ВВ</v>
      </c>
      <c r="N626" s="17">
        <f>'ЕФЕКТИВНІСТЬ 1 кв 2018 року'!X492</f>
        <v>0</v>
      </c>
    </row>
    <row r="627" spans="2:14" outlineLevel="1" x14ac:dyDescent="0.25">
      <c r="B627" s="2">
        <f>'ЕФЕКТИВНІСТЬ 1 кв 2018 року'!B493</f>
        <v>455</v>
      </c>
      <c r="C627" s="34" t="str">
        <f>'ЕФЕКТИВНІСТЬ 1 кв 2018 року'!C493</f>
        <v>Дергачівський районний суд Харківської області</v>
      </c>
      <c r="E627" s="83">
        <f>'ЕФЕКТИВНІСТЬ 1 кв 2018 року'!K493</f>
        <v>6098.3</v>
      </c>
      <c r="F627" s="5">
        <f>'ЕФЕКТИВНІСТЬ 1 кв 2018 року'!E493</f>
        <v>633.41</v>
      </c>
      <c r="G627" s="83">
        <f>'ЕФЕКТИВНІСТЬ 1 кв 2018 року'!N493</f>
        <v>9</v>
      </c>
      <c r="H627" s="65">
        <f>'ЕФЕКТИВНІСТЬ 1 кв 2018 року'!R493</f>
        <v>-0.09</v>
      </c>
      <c r="I627" s="65">
        <f>'ЕФЕКТИВНІСТЬ 1 кв 2018 року'!Q493</f>
        <v>-0.48000000000000004</v>
      </c>
      <c r="K627" s="23">
        <f>'ЕФЕКТИВНІСТЬ 1 кв 2018 року'!U493</f>
        <v>0</v>
      </c>
      <c r="L627" s="122">
        <f>'ЕФЕКТИВНІСТЬ 1 кв 2018 року'!V493</f>
        <v>0</v>
      </c>
      <c r="M627" s="23" t="str">
        <f>'ЕФЕКТИВНІСТЬ 1 кв 2018 року'!W493</f>
        <v>ВВ</v>
      </c>
      <c r="N627" s="17">
        <f>'ЕФЕКТИВНІСТЬ 1 кв 2018 року'!X493</f>
        <v>0</v>
      </c>
    </row>
    <row r="628" spans="2:14" outlineLevel="1" x14ac:dyDescent="0.25">
      <c r="B628" s="2">
        <f>'ЕФЕКТИВНІСТЬ 1 кв 2018 року'!B494</f>
        <v>456</v>
      </c>
      <c r="C628" s="34" t="str">
        <f>'ЕФЕКТИВНІСТЬ 1 кв 2018 року'!C494</f>
        <v>Дзержинський районний суд м.Харкова</v>
      </c>
      <c r="E628" s="83">
        <f>'ЕФЕКТИВНІСТЬ 1 кв 2018 року'!K494</f>
        <v>11189.6</v>
      </c>
      <c r="F628" s="5">
        <f>'ЕФЕКТИВНІСТЬ 1 кв 2018 року'!E494</f>
        <v>1587.48</v>
      </c>
      <c r="G628" s="83">
        <f>'ЕФЕКТИВНІСТЬ 1 кв 2018 року'!N494</f>
        <v>14</v>
      </c>
      <c r="H628" s="65">
        <f>'ЕФЕКТИВНІСТЬ 1 кв 2018 року'!R494</f>
        <v>0.6</v>
      </c>
      <c r="I628" s="65">
        <f>'ЕФЕКТИВНІСТЬ 1 кв 2018 року'!Q494</f>
        <v>-2.5499999999999998</v>
      </c>
      <c r="K628" s="23">
        <f>'ЕФЕКТИВНІСТЬ 1 кв 2018 року'!U494</f>
        <v>0</v>
      </c>
      <c r="L628" s="122">
        <f>'ЕФЕКТИВНІСТЬ 1 кв 2018 року'!V494</f>
        <v>0</v>
      </c>
      <c r="M628" s="23">
        <f>'ЕФЕКТИВНІСТЬ 1 кв 2018 року'!W494</f>
        <v>0</v>
      </c>
      <c r="N628" s="17" t="str">
        <f>'ЕФЕКТИВНІСТЬ 1 кв 2018 року'!X494</f>
        <v>ВА</v>
      </c>
    </row>
    <row r="629" spans="2:14" outlineLevel="1" x14ac:dyDescent="0.25">
      <c r="B629" s="2">
        <f>'ЕФЕКТИВНІСТЬ 1 кв 2018 року'!B495</f>
        <v>457</v>
      </c>
      <c r="C629" s="34" t="str">
        <f>'ЕФЕКТИВНІСТЬ 1 кв 2018 року'!C495</f>
        <v>Жовтневий районний суд м.Харкова</v>
      </c>
      <c r="E629" s="83">
        <f>'ЕФЕКТИВНІСТЬ 1 кв 2018 року'!K495</f>
        <v>8298.5</v>
      </c>
      <c r="F629" s="5">
        <f>'ЕФЕКТИВНІСТЬ 1 кв 2018 року'!E495</f>
        <v>946.73</v>
      </c>
      <c r="G629" s="83">
        <f>'ЕФЕКТИВНІСТЬ 1 кв 2018 року'!N495</f>
        <v>13</v>
      </c>
      <c r="H629" s="65">
        <f>'ЕФЕКТИВНІСТЬ 1 кв 2018 року'!R495</f>
        <v>9.9999999999999811E-3</v>
      </c>
      <c r="I629" s="65">
        <f>'ЕФЕКТИВНІСТЬ 1 кв 2018 року'!Q495</f>
        <v>-0.12999999999999995</v>
      </c>
      <c r="K629" s="23">
        <f>'ЕФЕКТИВНІСТЬ 1 кв 2018 року'!U495</f>
        <v>0</v>
      </c>
      <c r="L629" s="122">
        <f>'ЕФЕКТИВНІСТЬ 1 кв 2018 року'!V495</f>
        <v>0</v>
      </c>
      <c r="M629" s="23">
        <f>'ЕФЕКТИВНІСТЬ 1 кв 2018 року'!W495</f>
        <v>0</v>
      </c>
      <c r="N629" s="17" t="str">
        <f>'ЕФЕКТИВНІСТЬ 1 кв 2018 року'!X495</f>
        <v>ВА</v>
      </c>
    </row>
    <row r="630" spans="2:14" outlineLevel="1" x14ac:dyDescent="0.25">
      <c r="B630" s="2">
        <f>'ЕФЕКТИВНІСТЬ 1 кв 2018 року'!B496</f>
        <v>458</v>
      </c>
      <c r="C630" s="34" t="str">
        <f>'ЕФЕКТИВНІСТЬ 1 кв 2018 року'!C496</f>
        <v>Зачепилівський районний суд Харківської області</v>
      </c>
      <c r="E630" s="83">
        <f>'ЕФЕКТИВНІСТЬ 1 кв 2018 року'!K496</f>
        <v>2314.1999999999998</v>
      </c>
      <c r="F630" s="5">
        <f>'ЕФЕКТИВНІСТЬ 1 кв 2018 року'!E496</f>
        <v>193.56</v>
      </c>
      <c r="G630" s="83">
        <f>'ЕФЕКТИВНІСТЬ 1 кв 2018 року'!N496</f>
        <v>3</v>
      </c>
      <c r="H630" s="65">
        <f>'ЕФЕКТИВНІСТЬ 1 кв 2018 року'!R496</f>
        <v>-0.37</v>
      </c>
      <c r="I630" s="65">
        <f>'ЕФЕКТИВНІСТЬ 1 кв 2018 року'!Q496</f>
        <v>0.31999999999999995</v>
      </c>
      <c r="K630" s="23" t="str">
        <f>'ЕФЕКТИВНІСТЬ 1 кв 2018 року'!U496</f>
        <v>АВ</v>
      </c>
      <c r="L630" s="122">
        <f>'ЕФЕКТИВНІСТЬ 1 кв 2018 року'!V496</f>
        <v>0</v>
      </c>
      <c r="M630" s="23">
        <f>'ЕФЕКТИВНІСТЬ 1 кв 2018 року'!W496</f>
        <v>0</v>
      </c>
      <c r="N630" s="17">
        <f>'ЕФЕКТИВНІСТЬ 1 кв 2018 року'!X496</f>
        <v>0</v>
      </c>
    </row>
    <row r="631" spans="2:14" outlineLevel="1" x14ac:dyDescent="0.25">
      <c r="B631" s="2">
        <f>'ЕФЕКТИВНІСТЬ 1 кв 2018 року'!B497</f>
        <v>459</v>
      </c>
      <c r="C631" s="34" t="str">
        <f>'ЕФЕКТИВНІСТЬ 1 кв 2018 року'!C497</f>
        <v>Зміївський районний суд Харківської області</v>
      </c>
      <c r="E631" s="83">
        <f>'ЕФЕКТИВНІСТЬ 1 кв 2018 року'!K497</f>
        <v>3655</v>
      </c>
      <c r="F631" s="5">
        <f>'ЕФЕКТИВНІСТЬ 1 кв 2018 року'!E497</f>
        <v>519.67999999999995</v>
      </c>
      <c r="G631" s="83">
        <f>'ЕФЕКТИВНІСТЬ 1 кв 2018 року'!N497</f>
        <v>4</v>
      </c>
      <c r="H631" s="65">
        <f>'ЕФЕКТИВНІСТЬ 1 кв 2018 року'!R497</f>
        <v>0.79</v>
      </c>
      <c r="I631" s="65">
        <f>'ЕФЕКТИВНІСТЬ 1 кв 2018 року'!Q497</f>
        <v>-5.9999999999999956E-2</v>
      </c>
      <c r="K631" s="23">
        <f>'ЕФЕКТИВНІСТЬ 1 кв 2018 року'!U497</f>
        <v>0</v>
      </c>
      <c r="L631" s="122">
        <f>'ЕФЕКТИВНІСТЬ 1 кв 2018 року'!V497</f>
        <v>0</v>
      </c>
      <c r="M631" s="23">
        <f>'ЕФЕКТИВНІСТЬ 1 кв 2018 року'!W497</f>
        <v>0</v>
      </c>
      <c r="N631" s="17" t="str">
        <f>'ЕФЕКТИВНІСТЬ 1 кв 2018 року'!X497</f>
        <v>ВА</v>
      </c>
    </row>
    <row r="632" spans="2:14" outlineLevel="1" x14ac:dyDescent="0.25">
      <c r="B632" s="2">
        <f>'ЕФЕКТИВНІСТЬ 1 кв 2018 року'!B498</f>
        <v>460</v>
      </c>
      <c r="C632" s="34" t="str">
        <f>'ЕФЕКТИВНІСТЬ 1 кв 2018 року'!C498</f>
        <v>Золочівський районний суд Харківської області</v>
      </c>
      <c r="E632" s="83">
        <f>'ЕФЕКТИВНІСТЬ 1 кв 2018 року'!K498</f>
        <v>2058.4</v>
      </c>
      <c r="F632" s="5">
        <f>'ЕФЕКТИВНІСТЬ 1 кв 2018 року'!E498</f>
        <v>167.15</v>
      </c>
      <c r="G632" s="83">
        <f>'ЕФЕКТИВНІСТЬ 1 кв 2018 року'!N498</f>
        <v>3</v>
      </c>
      <c r="H632" s="65">
        <f>'ЕФЕКТИВНІСТЬ 1 кв 2018 року'!R498</f>
        <v>-0.5</v>
      </c>
      <c r="I632" s="65">
        <f>'ЕФЕКТИВНІСТЬ 1 кв 2018 року'!Q498</f>
        <v>-1.78</v>
      </c>
      <c r="K632" s="23">
        <f>'ЕФЕКТИВНІСТЬ 1 кв 2018 року'!U498</f>
        <v>0</v>
      </c>
      <c r="L632" s="122">
        <f>'ЕФЕКТИВНІСТЬ 1 кв 2018 року'!V498</f>
        <v>0</v>
      </c>
      <c r="M632" s="23" t="str">
        <f>'ЕФЕКТИВНІСТЬ 1 кв 2018 року'!W498</f>
        <v>ВВ</v>
      </c>
      <c r="N632" s="17">
        <f>'ЕФЕКТИВНІСТЬ 1 кв 2018 року'!X498</f>
        <v>0</v>
      </c>
    </row>
    <row r="633" spans="2:14" outlineLevel="1" x14ac:dyDescent="0.25">
      <c r="B633" s="2">
        <f>'ЕФЕКТИВНІСТЬ 1 кв 2018 року'!B499</f>
        <v>461</v>
      </c>
      <c r="C633" s="34" t="str">
        <f>'ЕФЕКТИВНІСТЬ 1 кв 2018 року'!C499</f>
        <v>Ізюмський міськрайонний суд Харківської області</v>
      </c>
      <c r="E633" s="83">
        <f>'ЕФЕКТИВНІСТЬ 1 кв 2018 року'!K499</f>
        <v>5130.8999999999996</v>
      </c>
      <c r="F633" s="5">
        <f>'ЕФЕКТИВНІСТЬ 1 кв 2018 року'!E499</f>
        <v>438.51</v>
      </c>
      <c r="G633" s="83">
        <f>'ЕФЕКТИВНІСТЬ 1 кв 2018 року'!N499</f>
        <v>5</v>
      </c>
      <c r="H633" s="65">
        <f>'ЕФЕКТИВНІСТЬ 1 кв 2018 року'!R499</f>
        <v>-0.09</v>
      </c>
      <c r="I633" s="65">
        <f>'ЕФЕКТИВНІСТЬ 1 кв 2018 року'!Q499</f>
        <v>-0.16000000000000003</v>
      </c>
      <c r="K633" s="23">
        <f>'ЕФЕКТИВНІСТЬ 1 кв 2018 року'!U499</f>
        <v>0</v>
      </c>
      <c r="L633" s="122">
        <f>'ЕФЕКТИВНІСТЬ 1 кв 2018 року'!V499</f>
        <v>0</v>
      </c>
      <c r="M633" s="23" t="str">
        <f>'ЕФЕКТИВНІСТЬ 1 кв 2018 року'!W499</f>
        <v>ВВ</v>
      </c>
      <c r="N633" s="17">
        <f>'ЕФЕКТИВНІСТЬ 1 кв 2018 року'!X499</f>
        <v>0</v>
      </c>
    </row>
    <row r="634" spans="2:14" outlineLevel="1" x14ac:dyDescent="0.25">
      <c r="B634" s="2">
        <f>'ЕФЕКТИВНІСТЬ 1 кв 2018 року'!B500</f>
        <v>462</v>
      </c>
      <c r="C634" s="34" t="str">
        <f>'ЕФЕКТИВНІСТЬ 1 кв 2018 року'!C500</f>
        <v>Кегичівський районний суд Харківської області</v>
      </c>
      <c r="E634" s="83">
        <f>'ЕФЕКТИВНІСТЬ 1 кв 2018 року'!K500</f>
        <v>2033.1</v>
      </c>
      <c r="F634" s="5">
        <f>'ЕФЕКТИВНІСТЬ 1 кв 2018 року'!E500</f>
        <v>69.64</v>
      </c>
      <c r="G634" s="83">
        <f>'ЕФЕКТИВНІСТЬ 1 кв 2018 року'!N500</f>
        <v>1.9</v>
      </c>
      <c r="H634" s="65">
        <f>'ЕФЕКТИВНІСТЬ 1 кв 2018 року'!R500</f>
        <v>-2.23</v>
      </c>
      <c r="I634" s="65">
        <f>'ЕФЕКТИВНІСТЬ 1 кв 2018 року'!Q500</f>
        <v>-0.99</v>
      </c>
      <c r="K634" s="23">
        <f>'ЕФЕКТИВНІСТЬ 1 кв 2018 року'!U500</f>
        <v>0</v>
      </c>
      <c r="L634" s="122">
        <f>'ЕФЕКТИВНІСТЬ 1 кв 2018 року'!V500</f>
        <v>0</v>
      </c>
      <c r="M634" s="23" t="str">
        <f>'ЕФЕКТИВНІСТЬ 1 кв 2018 року'!W500</f>
        <v>ВВ</v>
      </c>
      <c r="N634" s="17">
        <f>'ЕФЕКТИВНІСТЬ 1 кв 2018 року'!X500</f>
        <v>0</v>
      </c>
    </row>
    <row r="635" spans="2:14" outlineLevel="1" x14ac:dyDescent="0.25">
      <c r="B635" s="2">
        <f>'ЕФЕКТИВНІСТЬ 1 кв 2018 року'!B501</f>
        <v>463</v>
      </c>
      <c r="C635" s="34" t="str">
        <f>'ЕФЕКТИВНІСТЬ 1 кв 2018 року'!C501</f>
        <v>Київський районний суд м.Харкова</v>
      </c>
      <c r="E635" s="83">
        <f>'ЕФЕКТИВНІСТЬ 1 кв 2018 року'!K501</f>
        <v>11330.6</v>
      </c>
      <c r="F635" s="5">
        <f>'ЕФЕКТИВНІСТЬ 1 кв 2018 року'!E501</f>
        <v>1785.32</v>
      </c>
      <c r="G635" s="83">
        <f>'ЕФЕКТИВНІСТЬ 1 кв 2018 року'!N501</f>
        <v>18</v>
      </c>
      <c r="H635" s="65">
        <f>'ЕФЕКТИВНІСТЬ 1 кв 2018 року'!R501</f>
        <v>0.51</v>
      </c>
      <c r="I635" s="65">
        <f>'ЕФЕКТИВНІСТЬ 1 кв 2018 року'!Q501</f>
        <v>-0.62</v>
      </c>
      <c r="K635" s="23">
        <f>'ЕФЕКТИВНІСТЬ 1 кв 2018 року'!U501</f>
        <v>0</v>
      </c>
      <c r="L635" s="122">
        <f>'ЕФЕКТИВНІСТЬ 1 кв 2018 року'!V501</f>
        <v>0</v>
      </c>
      <c r="M635" s="23">
        <f>'ЕФЕКТИВНІСТЬ 1 кв 2018 року'!W501</f>
        <v>0</v>
      </c>
      <c r="N635" s="17" t="str">
        <f>'ЕФЕКТИВНІСТЬ 1 кв 2018 року'!X501</f>
        <v>ВА</v>
      </c>
    </row>
    <row r="636" spans="2:14" outlineLevel="1" x14ac:dyDescent="0.25">
      <c r="B636" s="2">
        <f>'ЕФЕКТИВНІСТЬ 1 кв 2018 року'!B502</f>
        <v>464</v>
      </c>
      <c r="C636" s="34" t="str">
        <f>'ЕФЕКТИВНІСТЬ 1 кв 2018 року'!C502</f>
        <v>Коломацький районний суд Харківської області</v>
      </c>
      <c r="E636" s="83">
        <f>'ЕФЕКТИВНІСТЬ 1 кв 2018 року'!K502</f>
        <v>1864.8</v>
      </c>
      <c r="F636" s="5">
        <f>'ЕФЕКТИВНІСТЬ 1 кв 2018 року'!E502</f>
        <v>51.36</v>
      </c>
      <c r="G636" s="83">
        <f>'ЕФЕКТИВНІСТЬ 1 кв 2018 року'!N502</f>
        <v>3</v>
      </c>
      <c r="H636" s="65">
        <f>'ЕФЕКТИВНІСТЬ 1 кв 2018 року'!R502</f>
        <v>-3.08</v>
      </c>
      <c r="I636" s="65">
        <f>'ЕФЕКТИВНІСТЬ 1 кв 2018 року'!Q502</f>
        <v>-2.0499999999999998</v>
      </c>
      <c r="K636" s="23">
        <f>'ЕФЕКТИВНІСТЬ 1 кв 2018 року'!U502</f>
        <v>0</v>
      </c>
      <c r="L636" s="122">
        <f>'ЕФЕКТИВНІСТЬ 1 кв 2018 року'!V502</f>
        <v>0</v>
      </c>
      <c r="M636" s="23" t="str">
        <f>'ЕФЕКТИВНІСТЬ 1 кв 2018 року'!W502</f>
        <v>ВВ</v>
      </c>
      <c r="N636" s="17">
        <f>'ЕФЕКТИВНІСТЬ 1 кв 2018 року'!X502</f>
        <v>0</v>
      </c>
    </row>
    <row r="637" spans="2:14" outlineLevel="1" x14ac:dyDescent="0.25">
      <c r="B637" s="2">
        <f>'ЕФЕКТИВНІСТЬ 1 кв 2018 року'!B503</f>
        <v>465</v>
      </c>
      <c r="C637" s="34" t="str">
        <f>'ЕФЕКТИВНІСТЬ 1 кв 2018 року'!C503</f>
        <v>Комінтернівський районний суд м.Харкова</v>
      </c>
      <c r="E637" s="83">
        <f>'ЕФЕКТИВНІСТЬ 1 кв 2018 року'!K503</f>
        <v>9208.9</v>
      </c>
      <c r="F637" s="5">
        <f>'ЕФЕКТИВНІСТЬ 1 кв 2018 року'!E503</f>
        <v>974.68</v>
      </c>
      <c r="G637" s="83">
        <f>'ЕФЕКТИВНІСТЬ 1 кв 2018 року'!N503</f>
        <v>14</v>
      </c>
      <c r="H637" s="65">
        <f>'ЕФЕКТИВНІСТЬ 1 кв 2018 року'!R503</f>
        <v>-8.0000000000000016E-2</v>
      </c>
      <c r="I637" s="65">
        <f>'ЕФЕКТИВНІСТЬ 1 кв 2018 року'!Q503</f>
        <v>-0.87</v>
      </c>
      <c r="K637" s="23">
        <f>'ЕФЕКТИВНІСТЬ 1 кв 2018 року'!U503</f>
        <v>0</v>
      </c>
      <c r="L637" s="122">
        <f>'ЕФЕКТИВНІСТЬ 1 кв 2018 року'!V503</f>
        <v>0</v>
      </c>
      <c r="M637" s="23" t="str">
        <f>'ЕФЕКТИВНІСТЬ 1 кв 2018 року'!W503</f>
        <v>ВВ</v>
      </c>
      <c r="N637" s="17">
        <f>'ЕФЕКТИВНІСТЬ 1 кв 2018 року'!X503</f>
        <v>0</v>
      </c>
    </row>
    <row r="638" spans="2:14" outlineLevel="1" x14ac:dyDescent="0.25">
      <c r="B638" s="2">
        <f>'ЕФЕКТИВНІСТЬ 1 кв 2018 року'!B504</f>
        <v>466</v>
      </c>
      <c r="C638" s="34" t="str">
        <f>'ЕФЕКТИВНІСТЬ 1 кв 2018 року'!C504</f>
        <v>Красноградський районний суд Харківської області</v>
      </c>
      <c r="E638" s="83">
        <f>'ЕФЕКТИВНІСТЬ 1 кв 2018 року'!K504</f>
        <v>3879.4</v>
      </c>
      <c r="F638" s="5">
        <f>'ЕФЕКТИВНІСТЬ 1 кв 2018 року'!E504</f>
        <v>424.88</v>
      </c>
      <c r="G638" s="83">
        <f>'ЕФЕКТИВНІСТЬ 1 кв 2018 року'!N504</f>
        <v>4</v>
      </c>
      <c r="H638" s="65">
        <f>'ЕФЕКТИВНІСТЬ 1 кв 2018 року'!R504</f>
        <v>0.33999999999999997</v>
      </c>
      <c r="I638" s="65">
        <f>'ЕФЕКТИВНІСТЬ 1 кв 2018 року'!Q504</f>
        <v>-0.14999999999999997</v>
      </c>
      <c r="K638" s="23">
        <f>'ЕФЕКТИВНІСТЬ 1 кв 2018 року'!U504</f>
        <v>0</v>
      </c>
      <c r="L638" s="122">
        <f>'ЕФЕКТИВНІСТЬ 1 кв 2018 року'!V504</f>
        <v>0</v>
      </c>
      <c r="M638" s="23">
        <f>'ЕФЕКТИВНІСТЬ 1 кв 2018 року'!W504</f>
        <v>0</v>
      </c>
      <c r="N638" s="17" t="str">
        <f>'ЕФЕКТИВНІСТЬ 1 кв 2018 року'!X504</f>
        <v>ВА</v>
      </c>
    </row>
    <row r="639" spans="2:14" outlineLevel="1" x14ac:dyDescent="0.25">
      <c r="B639" s="2">
        <f>'ЕФЕКТИВНІСТЬ 1 кв 2018 року'!B505</f>
        <v>467</v>
      </c>
      <c r="C639" s="34" t="str">
        <f>'ЕФЕКТИВНІСТЬ 1 кв 2018 року'!C505</f>
        <v>Краснокутський районний суд Харківської області</v>
      </c>
      <c r="E639" s="83">
        <f>'ЕФЕКТИВНІСТЬ 1 кв 2018 року'!K505</f>
        <v>2170.1999999999998</v>
      </c>
      <c r="F639" s="5">
        <f>'ЕФЕКТИВНІСТЬ 1 кв 2018 року'!E505</f>
        <v>196.97</v>
      </c>
      <c r="G639" s="83">
        <f>'ЕФЕКТИВНІСТЬ 1 кв 2018 року'!N505</f>
        <v>3</v>
      </c>
      <c r="H639" s="65">
        <f>'ЕФЕКТИВНІСТЬ 1 кв 2018 року'!R505</f>
        <v>-0.27</v>
      </c>
      <c r="I639" s="65">
        <f>'ЕФЕКТИВНІСТЬ 1 кв 2018 року'!Q505</f>
        <v>-0.70000000000000007</v>
      </c>
      <c r="K639" s="23">
        <f>'ЕФЕКТИВНІСТЬ 1 кв 2018 року'!U505</f>
        <v>0</v>
      </c>
      <c r="L639" s="122">
        <f>'ЕФЕКТИВНІСТЬ 1 кв 2018 року'!V505</f>
        <v>0</v>
      </c>
      <c r="M639" s="23" t="str">
        <f>'ЕФЕКТИВНІСТЬ 1 кв 2018 року'!W505</f>
        <v>ВВ</v>
      </c>
      <c r="N639" s="17">
        <f>'ЕФЕКТИВНІСТЬ 1 кв 2018 року'!X505</f>
        <v>0</v>
      </c>
    </row>
    <row r="640" spans="2:14" ht="24" outlineLevel="1" x14ac:dyDescent="0.25">
      <c r="B640" s="2">
        <f>'ЕФЕКТИВНІСТЬ 1 кв 2018 року'!B506</f>
        <v>468</v>
      </c>
      <c r="C640" s="34" t="str">
        <f>'ЕФЕКТИВНІСТЬ 1 кв 2018 року'!C506</f>
        <v>Куп'янський міськрайонний суд Харківської області</v>
      </c>
      <c r="E640" s="83">
        <f>'ЕФЕКТИВНІСТЬ 1 кв 2018 року'!K506</f>
        <v>6960.5</v>
      </c>
      <c r="F640" s="5">
        <f>'ЕФЕКТИВНІСТЬ 1 кв 2018 року'!E506</f>
        <v>553.45000000000005</v>
      </c>
      <c r="G640" s="83">
        <f>'ЕФЕКТИВНІСТЬ 1 кв 2018 року'!N506</f>
        <v>9.1</v>
      </c>
      <c r="H640" s="65">
        <f>'ЕФЕКТИВНІСТЬ 1 кв 2018 року'!R506</f>
        <v>-0.47000000000000003</v>
      </c>
      <c r="I640" s="65">
        <f>'ЕФЕКТИВНІСТЬ 1 кв 2018 року'!Q506</f>
        <v>-0.48</v>
      </c>
      <c r="K640" s="23">
        <f>'ЕФЕКТИВНІСТЬ 1 кв 2018 року'!U506</f>
        <v>0</v>
      </c>
      <c r="L640" s="122">
        <f>'ЕФЕКТИВНІСТЬ 1 кв 2018 року'!V506</f>
        <v>0</v>
      </c>
      <c r="M640" s="23" t="str">
        <f>'ЕФЕКТИВНІСТЬ 1 кв 2018 року'!W506</f>
        <v>ВВ</v>
      </c>
      <c r="N640" s="17">
        <f>'ЕФЕКТИВНІСТЬ 1 кв 2018 року'!X506</f>
        <v>0</v>
      </c>
    </row>
    <row r="641" spans="2:14" outlineLevel="1" x14ac:dyDescent="0.25">
      <c r="B641" s="2">
        <f>'ЕФЕКТИВНІСТЬ 1 кв 2018 року'!B507</f>
        <v>469</v>
      </c>
      <c r="C641" s="34" t="str">
        <f>'ЕФЕКТИВНІСТЬ 1 кв 2018 року'!C507</f>
        <v>Ленінський районний суд м.Харкова</v>
      </c>
      <c r="E641" s="83">
        <f>'ЕФЕКТИВНІСТЬ 1 кв 2018 року'!K507</f>
        <v>7862.1</v>
      </c>
      <c r="F641" s="5">
        <f>'ЕФЕКТИВНІСТЬ 1 кв 2018 року'!E507</f>
        <v>1225.48</v>
      </c>
      <c r="G641" s="83">
        <f>'ЕФЕКТИВНІСТЬ 1 кв 2018 року'!N507</f>
        <v>11</v>
      </c>
      <c r="H641" s="65">
        <f>'ЕФЕКТИВНІСТЬ 1 кв 2018 року'!R507</f>
        <v>0.63</v>
      </c>
      <c r="I641" s="65">
        <f>'ЕФЕКТИВНІСТЬ 1 кв 2018 року'!Q507</f>
        <v>-0.83</v>
      </c>
      <c r="K641" s="23">
        <f>'ЕФЕКТИВНІСТЬ 1 кв 2018 року'!U507</f>
        <v>0</v>
      </c>
      <c r="L641" s="122">
        <f>'ЕФЕКТИВНІСТЬ 1 кв 2018 року'!V507</f>
        <v>0</v>
      </c>
      <c r="M641" s="23">
        <f>'ЕФЕКТИВНІСТЬ 1 кв 2018 року'!W507</f>
        <v>0</v>
      </c>
      <c r="N641" s="17" t="str">
        <f>'ЕФЕКТИВНІСТЬ 1 кв 2018 року'!X507</f>
        <v>ВА</v>
      </c>
    </row>
    <row r="642" spans="2:14" outlineLevel="1" x14ac:dyDescent="0.25">
      <c r="B642" s="2">
        <f>'ЕФЕКТИВНІСТЬ 1 кв 2018 року'!B508</f>
        <v>470</v>
      </c>
      <c r="C642" s="34" t="str">
        <f>'ЕФЕКТИВНІСТЬ 1 кв 2018 року'!C508</f>
        <v>Лозівський міськрайонний суд Харківської області</v>
      </c>
      <c r="E642" s="83">
        <f>'ЕФЕКТИВНІСТЬ 1 кв 2018 року'!K508</f>
        <v>5819.1</v>
      </c>
      <c r="F642" s="5">
        <f>'ЕФЕКТИВНІСТЬ 1 кв 2018 року'!E508</f>
        <v>602.79</v>
      </c>
      <c r="G642" s="83">
        <f>'ЕФЕКТИВНІСТЬ 1 кв 2018 року'!N508</f>
        <v>6.2</v>
      </c>
      <c r="H642" s="65">
        <f>'ЕФЕКТИВНІСТЬ 1 кв 2018 року'!R508</f>
        <v>0.19</v>
      </c>
      <c r="I642" s="65">
        <f>'ЕФЕКТИВНІСТЬ 1 кв 2018 року'!Q508</f>
        <v>-1.3199999999999998</v>
      </c>
      <c r="K642" s="23">
        <f>'ЕФЕКТИВНІСТЬ 1 кв 2018 року'!U508</f>
        <v>0</v>
      </c>
      <c r="L642" s="122">
        <f>'ЕФЕКТИВНІСТЬ 1 кв 2018 року'!V508</f>
        <v>0</v>
      </c>
      <c r="M642" s="23">
        <f>'ЕФЕКТИВНІСТЬ 1 кв 2018 року'!W508</f>
        <v>0</v>
      </c>
      <c r="N642" s="17" t="str">
        <f>'ЕФЕКТИВНІСТЬ 1 кв 2018 року'!X508</f>
        <v>ВА</v>
      </c>
    </row>
    <row r="643" spans="2:14" outlineLevel="1" x14ac:dyDescent="0.25">
      <c r="B643" s="2">
        <f>'ЕФЕКТИВНІСТЬ 1 кв 2018 року'!B509</f>
        <v>471</v>
      </c>
      <c r="C643" s="34" t="str">
        <f>'ЕФЕКТИВНІСТЬ 1 кв 2018 року'!C509</f>
        <v>Люботинський міський суд Харківської області</v>
      </c>
      <c r="E643" s="83">
        <f>'ЕФЕКТИВНІСТЬ 1 кв 2018 року'!K509</f>
        <v>2075.6999999999998</v>
      </c>
      <c r="F643" s="5">
        <f>'ЕФЕКТИВНІСТЬ 1 кв 2018 року'!E509</f>
        <v>97.76</v>
      </c>
      <c r="G643" s="83">
        <f>'ЕФЕКТИВНІСТЬ 1 кв 2018 року'!N509</f>
        <v>3</v>
      </c>
      <c r="H643" s="65">
        <f>'ЕФЕКТИВНІСТЬ 1 кв 2018 року'!R509</f>
        <v>-1.55</v>
      </c>
      <c r="I643" s="65">
        <f>'ЕФЕКТИВНІСТЬ 1 кв 2018 року'!Q509</f>
        <v>0.17999999999999994</v>
      </c>
      <c r="K643" s="23" t="str">
        <f>'ЕФЕКТИВНІСТЬ 1 кв 2018 року'!U509</f>
        <v>АВ</v>
      </c>
      <c r="L643" s="122">
        <f>'ЕФЕКТИВНІСТЬ 1 кв 2018 року'!V509</f>
        <v>0</v>
      </c>
      <c r="M643" s="23">
        <f>'ЕФЕКТИВНІСТЬ 1 кв 2018 року'!W509</f>
        <v>0</v>
      </c>
      <c r="N643" s="17">
        <f>'ЕФЕКТИВНІСТЬ 1 кв 2018 року'!X509</f>
        <v>0</v>
      </c>
    </row>
    <row r="644" spans="2:14" outlineLevel="1" x14ac:dyDescent="0.25">
      <c r="B644" s="2">
        <f>'ЕФЕКТИВНІСТЬ 1 кв 2018 року'!B510</f>
        <v>472</v>
      </c>
      <c r="C644" s="34" t="str">
        <f>'ЕФЕКТИВНІСТЬ 1 кв 2018 року'!C510</f>
        <v>Московський районний суд м.Харкова</v>
      </c>
      <c r="E644" s="83">
        <f>'ЕФЕКТИВНІСТЬ 1 кв 2018 року'!K510</f>
        <v>12606.4</v>
      </c>
      <c r="F644" s="5">
        <f>'ЕФЕКТИВНІСТЬ 1 кв 2018 року'!E510</f>
        <v>1893.61</v>
      </c>
      <c r="G644" s="83">
        <f>'ЕФЕКТИВНІСТЬ 1 кв 2018 року'!N510</f>
        <v>17</v>
      </c>
      <c r="H644" s="65">
        <f>'ЕФЕКТИВНІСТЬ 1 кв 2018 року'!R510</f>
        <v>0.61</v>
      </c>
      <c r="I644" s="65">
        <f>'ЕФЕКТИВНІСТЬ 1 кв 2018 року'!Q510</f>
        <v>-0.99</v>
      </c>
      <c r="K644" s="23">
        <f>'ЕФЕКТИВНІСТЬ 1 кв 2018 року'!U510</f>
        <v>0</v>
      </c>
      <c r="L644" s="122">
        <f>'ЕФЕКТИВНІСТЬ 1 кв 2018 року'!V510</f>
        <v>0</v>
      </c>
      <c r="M644" s="23">
        <f>'ЕФЕКТИВНІСТЬ 1 кв 2018 року'!W510</f>
        <v>0</v>
      </c>
      <c r="N644" s="17" t="str">
        <f>'ЕФЕКТИВНІСТЬ 1 кв 2018 року'!X510</f>
        <v>ВА</v>
      </c>
    </row>
    <row r="645" spans="2:14" ht="24" outlineLevel="1" x14ac:dyDescent="0.25">
      <c r="B645" s="2">
        <f>'ЕФЕКТИВНІСТЬ 1 кв 2018 року'!B511</f>
        <v>473</v>
      </c>
      <c r="C645" s="34" t="str">
        <f>'ЕФЕКТИВНІСТЬ 1 кв 2018 року'!C511</f>
        <v>Нововодолазький районний суд Харківської області</v>
      </c>
      <c r="E645" s="83">
        <f>'ЕФЕКТИВНІСТЬ 1 кв 2018 року'!K511</f>
        <v>2412.8000000000002</v>
      </c>
      <c r="F645" s="5">
        <f>'ЕФЕКТИВНІСТЬ 1 кв 2018 року'!E511</f>
        <v>163.41</v>
      </c>
      <c r="G645" s="83">
        <f>'ЕФЕКТИВНІСТЬ 1 кв 2018 року'!N511</f>
        <v>4.5</v>
      </c>
      <c r="H645" s="65">
        <f>'ЕФЕКТИВНІСТЬ 1 кв 2018 року'!R511</f>
        <v>-0.94</v>
      </c>
      <c r="I645" s="65">
        <f>'ЕФЕКТИВНІСТЬ 1 кв 2018 року'!Q511</f>
        <v>-4.12</v>
      </c>
      <c r="K645" s="23">
        <f>'ЕФЕКТИВНІСТЬ 1 кв 2018 року'!U511</f>
        <v>0</v>
      </c>
      <c r="L645" s="122">
        <f>'ЕФЕКТИВНІСТЬ 1 кв 2018 року'!V511</f>
        <v>0</v>
      </c>
      <c r="M645" s="23" t="str">
        <f>'ЕФЕКТИВНІСТЬ 1 кв 2018 року'!W511</f>
        <v>ВВ</v>
      </c>
      <c r="N645" s="17">
        <f>'ЕФЕКТИВНІСТЬ 1 кв 2018 року'!X511</f>
        <v>0</v>
      </c>
    </row>
    <row r="646" spans="2:14" outlineLevel="1" x14ac:dyDescent="0.25">
      <c r="B646" s="2">
        <f>'ЕФЕКТИВНІСТЬ 1 кв 2018 року'!B512</f>
        <v>474</v>
      </c>
      <c r="C646" s="34" t="str">
        <f>'ЕФЕКТИВНІСТЬ 1 кв 2018 року'!C512</f>
        <v>Орджонікідзевський районний суд м.Харкова</v>
      </c>
      <c r="E646" s="83">
        <f>'ЕФЕКТИВНІСТЬ 1 кв 2018 року'!K512</f>
        <v>9460.6</v>
      </c>
      <c r="F646" s="5">
        <f>'ЕФЕКТИВНІСТЬ 1 кв 2018 року'!E512</f>
        <v>895.65</v>
      </c>
      <c r="G646" s="83">
        <f>'ЕФЕКТИВНІСТЬ 1 кв 2018 року'!N512</f>
        <v>13</v>
      </c>
      <c r="H646" s="65">
        <f>'ЕФЕКТИВНІСТЬ 1 кв 2018 року'!R512</f>
        <v>-0.2</v>
      </c>
      <c r="I646" s="65">
        <f>'ЕФЕКТИВНІСТЬ 1 кв 2018 року'!Q512</f>
        <v>-1.23</v>
      </c>
      <c r="K646" s="23">
        <f>'ЕФЕКТИВНІСТЬ 1 кв 2018 року'!U512</f>
        <v>0</v>
      </c>
      <c r="L646" s="122">
        <f>'ЕФЕКТИВНІСТЬ 1 кв 2018 року'!V512</f>
        <v>0</v>
      </c>
      <c r="M646" s="23" t="str">
        <f>'ЕФЕКТИВНІСТЬ 1 кв 2018 року'!W512</f>
        <v>ВВ</v>
      </c>
      <c r="N646" s="17">
        <f>'ЕФЕКТИВНІСТЬ 1 кв 2018 року'!X512</f>
        <v>0</v>
      </c>
    </row>
    <row r="647" spans="2:14" ht="24" outlineLevel="1" x14ac:dyDescent="0.25">
      <c r="B647" s="2">
        <f>'ЕФЕКТИВНІСТЬ 1 кв 2018 року'!B513</f>
        <v>475</v>
      </c>
      <c r="C647" s="34" t="str">
        <f>'ЕФЕКТИВНІСТЬ 1 кв 2018 року'!C513</f>
        <v>Первомайський міськрайонний суд Харківської області</v>
      </c>
      <c r="E647" s="83">
        <f>'ЕФЕКТИВНІСТЬ 1 кв 2018 року'!K513</f>
        <v>5085.1000000000004</v>
      </c>
      <c r="F647" s="5">
        <f>'ЕФЕКТИВНІСТЬ 1 кв 2018 року'!E513</f>
        <v>260.83999999999997</v>
      </c>
      <c r="G647" s="83">
        <f>'ЕФЕКТИВНІСТЬ 1 кв 2018 року'!N513</f>
        <v>6</v>
      </c>
      <c r="H647" s="65">
        <f>'ЕФЕКТИВНІСТЬ 1 кв 2018 року'!R513</f>
        <v>-1.29</v>
      </c>
      <c r="I647" s="65">
        <f>'ЕФЕКТИВНІСТЬ 1 кв 2018 року'!Q513</f>
        <v>9.9999999999999534E-3</v>
      </c>
      <c r="K647" s="23" t="str">
        <f>'ЕФЕКТИВНІСТЬ 1 кв 2018 року'!U513</f>
        <v>АВ</v>
      </c>
      <c r="L647" s="122">
        <f>'ЕФЕКТИВНІСТЬ 1 кв 2018 року'!V513</f>
        <v>0</v>
      </c>
      <c r="M647" s="23">
        <f>'ЕФЕКТИВНІСТЬ 1 кв 2018 року'!W513</f>
        <v>0</v>
      </c>
      <c r="N647" s="17">
        <f>'ЕФЕКТИВНІСТЬ 1 кв 2018 року'!X513</f>
        <v>0</v>
      </c>
    </row>
    <row r="648" spans="2:14" outlineLevel="1" x14ac:dyDescent="0.25">
      <c r="B648" s="2">
        <f>'ЕФЕКТИВНІСТЬ 1 кв 2018 року'!B514</f>
        <v>476</v>
      </c>
      <c r="C648" s="34" t="str">
        <f>'ЕФЕКТИВНІСТЬ 1 кв 2018 року'!C514</f>
        <v>Печенізький районний суд Харківської області</v>
      </c>
      <c r="E648" s="83">
        <f>'ЕФЕКТИВНІСТЬ 1 кв 2018 року'!K514</f>
        <v>2058</v>
      </c>
      <c r="F648" s="5">
        <f>'ЕФЕКТИВНІСТЬ 1 кв 2018 року'!E514</f>
        <v>45.3</v>
      </c>
      <c r="G648" s="83">
        <f>'ЕФЕКТИВНІСТЬ 1 кв 2018 року'!N514</f>
        <v>3</v>
      </c>
      <c r="H648" s="65">
        <f>'ЕФЕКТИВНІСТЬ 1 кв 2018 року'!R514</f>
        <v>-3.9299999999999997</v>
      </c>
      <c r="I648" s="65">
        <f>'ЕФЕКТИВНІСТЬ 1 кв 2018 року'!Q514</f>
        <v>-2.89</v>
      </c>
      <c r="K648" s="23">
        <f>'ЕФЕКТИВНІСТЬ 1 кв 2018 року'!U514</f>
        <v>0</v>
      </c>
      <c r="L648" s="122">
        <f>'ЕФЕКТИВНІСТЬ 1 кв 2018 року'!V514</f>
        <v>0</v>
      </c>
      <c r="M648" s="23" t="str">
        <f>'ЕФЕКТИВНІСТЬ 1 кв 2018 року'!W514</f>
        <v>ВВ</v>
      </c>
      <c r="N648" s="17">
        <f>'ЕФЕКТИВНІСТЬ 1 кв 2018 року'!X514</f>
        <v>0</v>
      </c>
    </row>
    <row r="649" spans="2:14" outlineLevel="1" x14ac:dyDescent="0.25">
      <c r="B649" s="2">
        <f>'ЕФЕКТИВНІСТЬ 1 кв 2018 року'!B515</f>
        <v>477</v>
      </c>
      <c r="C649" s="34" t="str">
        <f>'ЕФЕКТИВНІСТЬ 1 кв 2018 року'!C515</f>
        <v>Сахновщинський районний суд Харківської області</v>
      </c>
      <c r="E649" s="83">
        <f>'ЕФЕКТИВНІСТЬ 1 кв 2018 року'!K515</f>
        <v>2402.1999999999998</v>
      </c>
      <c r="F649" s="5">
        <f>'ЕФЕКТИВНІСТЬ 1 кв 2018 року'!E515</f>
        <v>117.01</v>
      </c>
      <c r="G649" s="83">
        <f>'ЕФЕКТИВНІСТЬ 1 кв 2018 року'!N515</f>
        <v>3</v>
      </c>
      <c r="H649" s="65">
        <f>'ЕФЕКТИВНІСТЬ 1 кв 2018 року'!R515</f>
        <v>-1.42</v>
      </c>
      <c r="I649" s="65">
        <f>'ЕФЕКТИВНІСТЬ 1 кв 2018 року'!Q515</f>
        <v>-3.2800000000000002</v>
      </c>
      <c r="K649" s="23">
        <f>'ЕФЕКТИВНІСТЬ 1 кв 2018 року'!U515</f>
        <v>0</v>
      </c>
      <c r="L649" s="122">
        <f>'ЕФЕКТИВНІСТЬ 1 кв 2018 року'!V515</f>
        <v>0</v>
      </c>
      <c r="M649" s="23" t="str">
        <f>'ЕФЕКТИВНІСТЬ 1 кв 2018 року'!W515</f>
        <v>ВВ</v>
      </c>
      <c r="N649" s="17">
        <f>'ЕФЕКТИВНІСТЬ 1 кв 2018 року'!X515</f>
        <v>0</v>
      </c>
    </row>
    <row r="650" spans="2:14" outlineLevel="1" x14ac:dyDescent="0.25">
      <c r="B650" s="2">
        <f>'ЕФЕКТИВНІСТЬ 1 кв 2018 року'!B516</f>
        <v>478</v>
      </c>
      <c r="C650" s="34" t="str">
        <f>'ЕФЕКТИВНІСТЬ 1 кв 2018 року'!C516</f>
        <v>Фрунзенський районний суд м.Харкова</v>
      </c>
      <c r="E650" s="83">
        <f>'ЕФЕКТИВНІСТЬ 1 кв 2018 року'!K516</f>
        <v>7186.6</v>
      </c>
      <c r="F650" s="5">
        <f>'ЕФЕКТИВНІСТЬ 1 кв 2018 року'!E516</f>
        <v>786.36</v>
      </c>
      <c r="G650" s="83">
        <f>'ЕФЕКТИВНІСТЬ 1 кв 2018 року'!N516</f>
        <v>11</v>
      </c>
      <c r="H650" s="65">
        <f>'ЕФЕКТИВНІСТЬ 1 кв 2018 року'!R516</f>
        <v>-4.0000000000000008E-2</v>
      </c>
      <c r="I650" s="65">
        <f>'ЕФЕКТИВНІСТЬ 1 кв 2018 року'!Q516</f>
        <v>-1.3</v>
      </c>
      <c r="K650" s="23">
        <f>'ЕФЕКТИВНІСТЬ 1 кв 2018 року'!U516</f>
        <v>0</v>
      </c>
      <c r="L650" s="122">
        <f>'ЕФЕКТИВНІСТЬ 1 кв 2018 року'!V516</f>
        <v>0</v>
      </c>
      <c r="M650" s="23" t="str">
        <f>'ЕФЕКТИВНІСТЬ 1 кв 2018 року'!W516</f>
        <v>ВВ</v>
      </c>
      <c r="N650" s="17">
        <f>'ЕФЕКТИВНІСТЬ 1 кв 2018 року'!X516</f>
        <v>0</v>
      </c>
    </row>
    <row r="651" spans="2:14" outlineLevel="1" x14ac:dyDescent="0.25">
      <c r="B651" s="2">
        <f>'ЕФЕКТИВНІСТЬ 1 кв 2018 року'!B517</f>
        <v>479</v>
      </c>
      <c r="C651" s="34" t="str">
        <f>'ЕФЕКТИВНІСТЬ 1 кв 2018 року'!C517</f>
        <v>Харківський районний суд Харківської області</v>
      </c>
      <c r="E651" s="83">
        <f>'ЕФЕКТИВНІСТЬ 1 кв 2018 року'!K517</f>
        <v>7737.6</v>
      </c>
      <c r="F651" s="5">
        <f>'ЕФЕКТИВНІСТЬ 1 кв 2018 року'!E517</f>
        <v>908.32</v>
      </c>
      <c r="G651" s="83">
        <f>'ЕФЕКТИВНІСТЬ 1 кв 2018 року'!N517</f>
        <v>13</v>
      </c>
      <c r="H651" s="65">
        <f>'ЕФЕКТИВНІСТЬ 1 кв 2018 року'!R517</f>
        <v>0</v>
      </c>
      <c r="I651" s="65">
        <f>'ЕФЕКТИВНІСТЬ 1 кв 2018 року'!Q517</f>
        <v>-2.95</v>
      </c>
      <c r="K651" s="23">
        <f>'ЕФЕКТИВНІСТЬ 1 кв 2018 року'!U517</f>
        <v>0</v>
      </c>
      <c r="L651" s="122">
        <f>'ЕФЕКТИВНІСТЬ 1 кв 2018 року'!V517</f>
        <v>0</v>
      </c>
      <c r="M651" s="23">
        <f>'ЕФЕКТИВНІСТЬ 1 кв 2018 року'!W517</f>
        <v>0</v>
      </c>
      <c r="N651" s="17" t="str">
        <f>'ЕФЕКТИВНІСТЬ 1 кв 2018 року'!X517</f>
        <v>ВА</v>
      </c>
    </row>
    <row r="652" spans="2:14" outlineLevel="1" x14ac:dyDescent="0.25">
      <c r="B652" s="2">
        <f>'ЕФЕКТИВНІСТЬ 1 кв 2018 року'!B518</f>
        <v>480</v>
      </c>
      <c r="C652" s="34" t="str">
        <f>'ЕФЕКТИВНІСТЬ 1 кв 2018 року'!C518</f>
        <v>Червонозаводський районний суд м.Харкова</v>
      </c>
      <c r="E652" s="83">
        <f>'ЕФЕКТИВНІСТЬ 1 кв 2018 року'!K518</f>
        <v>7688.2</v>
      </c>
      <c r="F652" s="5">
        <f>'ЕФЕКТИВНІСТЬ 1 кв 2018 року'!E518</f>
        <v>1212.1199999999999</v>
      </c>
      <c r="G652" s="83">
        <f>'ЕФЕКТИВНІСТЬ 1 кв 2018 року'!N518</f>
        <v>14.7</v>
      </c>
      <c r="H652" s="65">
        <f>'ЕФЕКТИВНІСТЬ 1 кв 2018 року'!R518</f>
        <v>0.32999999999999996</v>
      </c>
      <c r="I652" s="65">
        <f>'ЕФЕКТИВНІСТЬ 1 кв 2018 року'!Q518</f>
        <v>-0.87</v>
      </c>
      <c r="K652" s="23">
        <f>'ЕФЕКТИВНІСТЬ 1 кв 2018 року'!U518</f>
        <v>0</v>
      </c>
      <c r="L652" s="122">
        <f>'ЕФЕКТИВНІСТЬ 1 кв 2018 року'!V518</f>
        <v>0</v>
      </c>
      <c r="M652" s="23">
        <f>'ЕФЕКТИВНІСТЬ 1 кв 2018 року'!W518</f>
        <v>0</v>
      </c>
      <c r="N652" s="17" t="str">
        <f>'ЕФЕКТИВНІСТЬ 1 кв 2018 року'!X518</f>
        <v>ВА</v>
      </c>
    </row>
    <row r="653" spans="2:14" outlineLevel="1" x14ac:dyDescent="0.25">
      <c r="B653" s="2">
        <f>'ЕФЕКТИВНІСТЬ 1 кв 2018 року'!B519</f>
        <v>481</v>
      </c>
      <c r="C653" s="34" t="str">
        <f>'ЕФЕКТИВНІСТЬ 1 кв 2018 року'!C519</f>
        <v>Чугуївський міський суд Харківської області</v>
      </c>
      <c r="E653" s="83">
        <f>'ЕФЕКТИВНІСТЬ 1 кв 2018 року'!K519</f>
        <v>5192.7</v>
      </c>
      <c r="F653" s="5">
        <f>'ЕФЕКТИВНІСТЬ 1 кв 2018 року'!E519</f>
        <v>517.51</v>
      </c>
      <c r="G653" s="83">
        <f>'ЕФЕКТИВНІСТЬ 1 кв 2018 року'!N519</f>
        <v>5.3</v>
      </c>
      <c r="H653" s="65">
        <f>'ЕФЕКТИВНІСТЬ 1 кв 2018 року'!R519</f>
        <v>0.17</v>
      </c>
      <c r="I653" s="65">
        <f>'ЕФЕКТИВНІСТЬ 1 кв 2018 року'!Q519</f>
        <v>-2.73</v>
      </c>
      <c r="K653" s="23">
        <f>'ЕФЕКТИВНІСТЬ 1 кв 2018 року'!U519</f>
        <v>0</v>
      </c>
      <c r="L653" s="122">
        <f>'ЕФЕКТИВНІСТЬ 1 кв 2018 року'!V519</f>
        <v>0</v>
      </c>
      <c r="M653" s="23">
        <f>'ЕФЕКТИВНІСТЬ 1 кв 2018 року'!W519</f>
        <v>0</v>
      </c>
      <c r="N653" s="17" t="str">
        <f>'ЕФЕКТИВНІСТЬ 1 кв 2018 року'!X519</f>
        <v>ВА</v>
      </c>
    </row>
    <row r="654" spans="2:14" outlineLevel="1" x14ac:dyDescent="0.25">
      <c r="B654" s="2">
        <f>'ЕФЕКТИВНІСТЬ 1 кв 2018 року'!B520</f>
        <v>482</v>
      </c>
      <c r="C654" s="34" t="str">
        <f>'ЕФЕКТИВНІСТЬ 1 кв 2018 року'!C520</f>
        <v>Шевченківський районний суд Харківської області</v>
      </c>
      <c r="E654" s="83">
        <f>'ЕФЕКТИВНІСТЬ 1 кв 2018 року'!K520</f>
        <v>2619.1999999999998</v>
      </c>
      <c r="F654" s="5">
        <f>'ЕФЕКТИВНІСТЬ 1 кв 2018 року'!E520</f>
        <v>166.08</v>
      </c>
      <c r="G654" s="83">
        <f>'ЕФЕКТИВНІСТЬ 1 кв 2018 року'!N520</f>
        <v>3</v>
      </c>
      <c r="H654" s="65">
        <f>'ЕФЕКТИВНІСТЬ 1 кв 2018 року'!R520</f>
        <v>-0.82000000000000006</v>
      </c>
      <c r="I654" s="65">
        <f>'ЕФЕКТИВНІСТЬ 1 кв 2018 року'!Q520</f>
        <v>-0.47000000000000003</v>
      </c>
      <c r="K654" s="23">
        <f>'ЕФЕКТИВНІСТЬ 1 кв 2018 року'!U520</f>
        <v>0</v>
      </c>
      <c r="L654" s="122">
        <f>'ЕФЕКТИВНІСТЬ 1 кв 2018 року'!V520</f>
        <v>0</v>
      </c>
      <c r="M654" s="23" t="str">
        <f>'ЕФЕКТИВНІСТЬ 1 кв 2018 року'!W520</f>
        <v>ВВ</v>
      </c>
      <c r="N654" s="17">
        <f>'ЕФЕКТИВНІСТЬ 1 кв 2018 року'!X520</f>
        <v>0</v>
      </c>
    </row>
    <row r="655" spans="2:14" ht="18.75" x14ac:dyDescent="0.25">
      <c r="C655" s="134" t="s">
        <v>715</v>
      </c>
      <c r="E655" s="78"/>
      <c r="F655" s="78"/>
      <c r="G655" s="78"/>
      <c r="H655" s="78"/>
      <c r="I655" s="78"/>
      <c r="K655" s="78"/>
      <c r="L655" s="78"/>
      <c r="M655" s="78"/>
      <c r="N655" s="78"/>
    </row>
    <row r="656" spans="2:14" outlineLevel="1" x14ac:dyDescent="0.25">
      <c r="B656" s="2">
        <f>'ЕФЕКТИВНІСТЬ 1 кв 2018 року'!B521</f>
        <v>483</v>
      </c>
      <c r="C656" s="34" t="str">
        <f>'ЕФЕКТИВНІСТЬ 1 кв 2018 року'!C521</f>
        <v>Бериславський районний суд Херсонської області</v>
      </c>
      <c r="E656" s="83">
        <f>'ЕФЕКТИВНІСТЬ 1 кв 2018 року'!K521</f>
        <v>4217.3999999999996</v>
      </c>
      <c r="F656" s="5">
        <f>'ЕФЕКТИВНІСТЬ 1 кв 2018 року'!E521</f>
        <v>371.77</v>
      </c>
      <c r="G656" s="83">
        <f>'ЕФЕКТИВНІСТЬ 1 кв 2018 року'!N521</f>
        <v>4</v>
      </c>
      <c r="H656" s="65">
        <f>'ЕФЕКТИВНІСТЬ 1 кв 2018 року'!R521</f>
        <v>0</v>
      </c>
      <c r="I656" s="65">
        <f>'ЕФЕКТИВНІСТЬ 1 кв 2018 року'!Q521</f>
        <v>-0.27</v>
      </c>
      <c r="K656" s="23">
        <f>'ЕФЕКТИВНІСТЬ 1 кв 2018 року'!U521</f>
        <v>0</v>
      </c>
      <c r="L656" s="122">
        <f>'ЕФЕКТИВНІСТЬ 1 кв 2018 року'!V521</f>
        <v>0</v>
      </c>
      <c r="M656" s="23">
        <f>'ЕФЕКТИВНІСТЬ 1 кв 2018 року'!W521</f>
        <v>0</v>
      </c>
      <c r="N656" s="17" t="str">
        <f>'ЕФЕКТИВНІСТЬ 1 кв 2018 року'!X521</f>
        <v>ВА</v>
      </c>
    </row>
    <row r="657" spans="2:14" outlineLevel="1" x14ac:dyDescent="0.25">
      <c r="B657" s="2">
        <f>'ЕФЕКТИВНІСТЬ 1 кв 2018 року'!B522</f>
        <v>484</v>
      </c>
      <c r="C657" s="34" t="str">
        <f>'ЕФЕКТИВНІСТЬ 1 кв 2018 року'!C522</f>
        <v>Білозерський районний суд Херсонської області</v>
      </c>
      <c r="E657" s="83">
        <f>'ЕФЕКТИВНІСТЬ 1 кв 2018 року'!K522</f>
        <v>3001.4</v>
      </c>
      <c r="F657" s="5">
        <f>'ЕФЕКТИВНІСТЬ 1 кв 2018 року'!E522</f>
        <v>363.41</v>
      </c>
      <c r="G657" s="83">
        <f>'ЕФЕКТИВНІСТЬ 1 кв 2018 року'!N522</f>
        <v>6</v>
      </c>
      <c r="H657" s="65">
        <f>'ЕФЕКТИВНІСТЬ 1 кв 2018 року'!R522</f>
        <v>-8.0000000000000016E-2</v>
      </c>
      <c r="I657" s="65">
        <f>'ЕФЕКТИВНІСТЬ 1 кв 2018 року'!Q522</f>
        <v>-1.4</v>
      </c>
      <c r="K657" s="23">
        <f>'ЕФЕКТИВНІСТЬ 1 кв 2018 року'!U522</f>
        <v>0</v>
      </c>
      <c r="L657" s="122">
        <f>'ЕФЕКТИВНІСТЬ 1 кв 2018 року'!V522</f>
        <v>0</v>
      </c>
      <c r="M657" s="23" t="str">
        <f>'ЕФЕКТИВНІСТЬ 1 кв 2018 року'!W522</f>
        <v>ВВ</v>
      </c>
      <c r="N657" s="17">
        <f>'ЕФЕКТИВНІСТЬ 1 кв 2018 року'!X522</f>
        <v>0</v>
      </c>
    </row>
    <row r="658" spans="2:14" ht="24" outlineLevel="1" x14ac:dyDescent="0.25">
      <c r="B658" s="2">
        <f>'ЕФЕКТИВНІСТЬ 1 кв 2018 року'!B523</f>
        <v>485</v>
      </c>
      <c r="C658" s="34" t="str">
        <f>'ЕФЕКТИВНІСТЬ 1 кв 2018 року'!C523</f>
        <v>Великолепетиський районний суд Херсонської області</v>
      </c>
      <c r="E658" s="83">
        <f>'ЕФЕКТИВНІСТЬ 1 кв 2018 року'!K523</f>
        <v>2155.6999999999998</v>
      </c>
      <c r="F658" s="5">
        <f>'ЕФЕКТИВНІСТЬ 1 кв 2018 року'!E523</f>
        <v>112.76</v>
      </c>
      <c r="G658" s="83">
        <f>'ЕФЕКТИВНІСТЬ 1 кв 2018 року'!N523</f>
        <v>3</v>
      </c>
      <c r="H658" s="65">
        <f>'ЕФЕКТИВНІСТЬ 1 кв 2018 року'!R523</f>
        <v>-1.2999999999999998</v>
      </c>
      <c r="I658" s="65">
        <f>'ЕФЕКТИВНІСТЬ 1 кв 2018 року'!Q523</f>
        <v>-1.58</v>
      </c>
      <c r="K658" s="23">
        <f>'ЕФЕКТИВНІСТЬ 1 кв 2018 року'!U523</f>
        <v>0</v>
      </c>
      <c r="L658" s="122">
        <f>'ЕФЕКТИВНІСТЬ 1 кв 2018 року'!V523</f>
        <v>0</v>
      </c>
      <c r="M658" s="23" t="str">
        <f>'ЕФЕКТИВНІСТЬ 1 кв 2018 року'!W523</f>
        <v>ВВ</v>
      </c>
      <c r="N658" s="17">
        <f>'ЕФЕКТИВНІСТЬ 1 кв 2018 року'!X523</f>
        <v>0</v>
      </c>
    </row>
    <row r="659" spans="2:14" ht="24" outlineLevel="1" x14ac:dyDescent="0.25">
      <c r="B659" s="2">
        <f>'ЕФЕКТИВНІСТЬ 1 кв 2018 року'!B524</f>
        <v>486</v>
      </c>
      <c r="C659" s="34" t="str">
        <f>'ЕФЕКТИВНІСТЬ 1 кв 2018 року'!C524</f>
        <v>Великоолександрівський районний суд Херсонської області</v>
      </c>
      <c r="E659" s="83">
        <f>'ЕФЕКТИВНІСТЬ 1 кв 2018 року'!K524</f>
        <v>2499.5</v>
      </c>
      <c r="F659" s="5">
        <f>'ЕФЕКТИВНІСТЬ 1 кв 2018 року'!E524</f>
        <v>284.25</v>
      </c>
      <c r="G659" s="83">
        <f>'ЕФЕКТИВНІСТЬ 1 кв 2018 року'!N524</f>
        <v>3</v>
      </c>
      <c r="H659" s="65">
        <f>'ЕФЕКТИВНІСТЬ 1 кв 2018 року'!R524</f>
        <v>0.25</v>
      </c>
      <c r="I659" s="65">
        <f>'ЕФЕКТИВНІСТЬ 1 кв 2018 року'!Q524</f>
        <v>-0.23000000000000004</v>
      </c>
      <c r="K659" s="23">
        <f>'ЕФЕКТИВНІСТЬ 1 кв 2018 року'!U524</f>
        <v>0</v>
      </c>
      <c r="L659" s="122">
        <f>'ЕФЕКТИВНІСТЬ 1 кв 2018 року'!V524</f>
        <v>0</v>
      </c>
      <c r="M659" s="23">
        <f>'ЕФЕКТИВНІСТЬ 1 кв 2018 року'!W524</f>
        <v>0</v>
      </c>
      <c r="N659" s="17" t="str">
        <f>'ЕФЕКТИВНІСТЬ 1 кв 2018 року'!X524</f>
        <v>ВА</v>
      </c>
    </row>
    <row r="660" spans="2:14" ht="24" outlineLevel="1" x14ac:dyDescent="0.25">
      <c r="B660" s="2">
        <f>'ЕФЕКТИВНІСТЬ 1 кв 2018 року'!B525</f>
        <v>487</v>
      </c>
      <c r="C660" s="34" t="str">
        <f>'ЕФЕКТИВНІСТЬ 1 кв 2018 року'!C525</f>
        <v>Верхньорогачицький районний суд Херсонської області</v>
      </c>
      <c r="E660" s="83">
        <f>'ЕФЕКТИВНІСТЬ 1 кв 2018 року'!K525</f>
        <v>2298.9</v>
      </c>
      <c r="F660" s="5">
        <f>'ЕФЕКТИВНІСТЬ 1 кв 2018 року'!E525</f>
        <v>61.81</v>
      </c>
      <c r="G660" s="83">
        <f>'ЕФЕКТИВНІСТЬ 1 кв 2018 року'!N525</f>
        <v>2</v>
      </c>
      <c r="H660" s="65">
        <f>'ЕФЕКТИВНІСТЬ 1 кв 2018 року'!R525</f>
        <v>-3.0100000000000002</v>
      </c>
      <c r="I660" s="65">
        <f>'ЕФЕКТИВНІСТЬ 1 кв 2018 року'!Q525</f>
        <v>-0.97000000000000008</v>
      </c>
      <c r="K660" s="23">
        <f>'ЕФЕКТИВНІСТЬ 1 кв 2018 року'!U525</f>
        <v>0</v>
      </c>
      <c r="L660" s="122">
        <f>'ЕФЕКТИВНІСТЬ 1 кв 2018 року'!V525</f>
        <v>0</v>
      </c>
      <c r="M660" s="23" t="str">
        <f>'ЕФЕКТИВНІСТЬ 1 кв 2018 року'!W525</f>
        <v>ВВ</v>
      </c>
      <c r="N660" s="17">
        <f>'ЕФЕКТИВНІСТЬ 1 кв 2018 року'!X525</f>
        <v>0</v>
      </c>
    </row>
    <row r="661" spans="2:14" outlineLevel="1" x14ac:dyDescent="0.25">
      <c r="B661" s="2">
        <f>'ЕФЕКТИВНІСТЬ 1 кв 2018 року'!B526</f>
        <v>488</v>
      </c>
      <c r="C661" s="34" t="str">
        <f>'ЕФЕКТИВНІСТЬ 1 кв 2018 року'!C526</f>
        <v>Високопільський районний суд Херсонської області</v>
      </c>
      <c r="E661" s="83">
        <f>'ЕФЕКТИВНІСТЬ 1 кв 2018 року'!K526</f>
        <v>1796.1</v>
      </c>
      <c r="F661" s="5">
        <f>'ЕФЕКТИВНІСТЬ 1 кв 2018 року'!E526</f>
        <v>104.69</v>
      </c>
      <c r="G661" s="83">
        <f>'ЕФЕКТИВНІСТЬ 1 кв 2018 року'!N526</f>
        <v>2</v>
      </c>
      <c r="H661" s="65">
        <f>'ЕФЕКТИВНІСТЬ 1 кв 2018 року'!R526</f>
        <v>-0.98</v>
      </c>
      <c r="I661" s="65">
        <f>'ЕФЕКТИВНІСТЬ 1 кв 2018 року'!Q526</f>
        <v>-1.99</v>
      </c>
      <c r="K661" s="23">
        <f>'ЕФЕКТИВНІСТЬ 1 кв 2018 року'!U526</f>
        <v>0</v>
      </c>
      <c r="L661" s="122">
        <f>'ЕФЕКТИВНІСТЬ 1 кв 2018 року'!V526</f>
        <v>0</v>
      </c>
      <c r="M661" s="23" t="str">
        <f>'ЕФЕКТИВНІСТЬ 1 кв 2018 року'!W526</f>
        <v>ВВ</v>
      </c>
      <c r="N661" s="17">
        <f>'ЕФЕКТИВНІСТЬ 1 кв 2018 року'!X526</f>
        <v>0</v>
      </c>
    </row>
    <row r="662" spans="2:14" outlineLevel="1" x14ac:dyDescent="0.25">
      <c r="B662" s="2">
        <f>'ЕФЕКТИВНІСТЬ 1 кв 2018 року'!B527</f>
        <v>489</v>
      </c>
      <c r="C662" s="34" t="str">
        <f>'ЕФЕКТИВНІСТЬ 1 кв 2018 року'!C527</f>
        <v>Генічеський районний суд Херсонської області</v>
      </c>
      <c r="E662" s="83">
        <f>'ЕФЕКТИВНІСТЬ 1 кв 2018 року'!K527</f>
        <v>3575.3</v>
      </c>
      <c r="F662" s="5">
        <f>'ЕФЕКТИВНІСТЬ 1 кв 2018 року'!E527</f>
        <v>493.04</v>
      </c>
      <c r="G662" s="83">
        <f>'ЕФЕКТИВНІСТЬ 1 кв 2018 року'!N527</f>
        <v>4</v>
      </c>
      <c r="H662" s="65">
        <f>'ЕФЕКТИВНІСТЬ 1 кв 2018 року'!R527</f>
        <v>0.68</v>
      </c>
      <c r="I662" s="65">
        <f>'ЕФЕКТИВНІСТЬ 1 кв 2018 року'!Q527</f>
        <v>-0.9</v>
      </c>
      <c r="K662" s="23">
        <f>'ЕФЕКТИВНІСТЬ 1 кв 2018 року'!U527</f>
        <v>0</v>
      </c>
      <c r="L662" s="122">
        <f>'ЕФЕКТИВНІСТЬ 1 кв 2018 року'!V527</f>
        <v>0</v>
      </c>
      <c r="M662" s="23">
        <f>'ЕФЕКТИВНІСТЬ 1 кв 2018 року'!W527</f>
        <v>0</v>
      </c>
      <c r="N662" s="17" t="str">
        <f>'ЕФЕКТИВНІСТЬ 1 кв 2018 року'!X527</f>
        <v>ВА</v>
      </c>
    </row>
    <row r="663" spans="2:14" ht="24" outlineLevel="1" x14ac:dyDescent="0.25">
      <c r="B663" s="2">
        <f>'ЕФЕКТИВНІСТЬ 1 кв 2018 року'!B528</f>
        <v>490</v>
      </c>
      <c r="C663" s="34" t="str">
        <f>'ЕФЕКТИВНІСТЬ 1 кв 2018 року'!C528</f>
        <v>Голопристанський районний суд Херсонської області</v>
      </c>
      <c r="E663" s="83">
        <f>'ЕФЕКТИВНІСТЬ 1 кв 2018 року'!K528</f>
        <v>4302</v>
      </c>
      <c r="F663" s="5">
        <f>'ЕФЕКТИВНІСТЬ 1 кв 2018 року'!E528</f>
        <v>505.11</v>
      </c>
      <c r="G663" s="83">
        <f>'ЕФЕКТИВНІСТЬ 1 кв 2018 року'!N528</f>
        <v>7</v>
      </c>
      <c r="H663" s="65">
        <f>'ЕФЕКТИВНІСТЬ 1 кв 2018 року'!R528</f>
        <v>2.0000000000000018E-2</v>
      </c>
      <c r="I663" s="65">
        <f>'ЕФЕКТИВНІСТЬ 1 кв 2018 року'!Q528</f>
        <v>-0.45</v>
      </c>
      <c r="K663" s="23">
        <f>'ЕФЕКТИВНІСТЬ 1 кв 2018 року'!U528</f>
        <v>0</v>
      </c>
      <c r="L663" s="122">
        <f>'ЕФЕКТИВНІСТЬ 1 кв 2018 року'!V528</f>
        <v>0</v>
      </c>
      <c r="M663" s="23">
        <f>'ЕФЕКТИВНІСТЬ 1 кв 2018 року'!W528</f>
        <v>0</v>
      </c>
      <c r="N663" s="17" t="str">
        <f>'ЕФЕКТИВНІСТЬ 1 кв 2018 року'!X528</f>
        <v>ВА</v>
      </c>
    </row>
    <row r="664" spans="2:14" outlineLevel="1" x14ac:dyDescent="0.25">
      <c r="B664" s="2">
        <f>'ЕФЕКТИВНІСТЬ 1 кв 2018 року'!B529</f>
        <v>491</v>
      </c>
      <c r="C664" s="34" t="str">
        <f>'ЕФЕКТИВНІСТЬ 1 кв 2018 року'!C529</f>
        <v>Горностаївський районний суд Херсонської області</v>
      </c>
      <c r="E664" s="83">
        <f>'ЕФЕКТИВНІСТЬ 1 кв 2018 року'!K529</f>
        <v>1684.8</v>
      </c>
      <c r="F664" s="5">
        <f>'ЕФЕКТИВНІСТЬ 1 кв 2018 року'!E529</f>
        <v>87.57</v>
      </c>
      <c r="G664" s="83">
        <f>'ЕФЕКТИВНІСТЬ 1 кв 2018 року'!N529</f>
        <v>1</v>
      </c>
      <c r="H664" s="65">
        <f>'ЕФЕКТИВНІСТЬ 1 кв 2018 року'!R529</f>
        <v>-0.77</v>
      </c>
      <c r="I664" s="65">
        <f>'ЕФЕКТИВНІСТЬ 1 кв 2018 року'!Q529</f>
        <v>-2.8899999999999997</v>
      </c>
      <c r="K664" s="23">
        <f>'ЕФЕКТИВНІСТЬ 1 кв 2018 року'!U529</f>
        <v>0</v>
      </c>
      <c r="L664" s="122">
        <f>'ЕФЕКТИВНІСТЬ 1 кв 2018 року'!V529</f>
        <v>0</v>
      </c>
      <c r="M664" s="23" t="str">
        <f>'ЕФЕКТИВНІСТЬ 1 кв 2018 року'!W529</f>
        <v>ВВ</v>
      </c>
      <c r="N664" s="17">
        <f>'ЕФЕКТИВНІСТЬ 1 кв 2018 року'!X529</f>
        <v>0</v>
      </c>
    </row>
    <row r="665" spans="2:14" outlineLevel="1" x14ac:dyDescent="0.25">
      <c r="B665" s="2">
        <f>'ЕФЕКТИВНІСТЬ 1 кв 2018 року'!B530</f>
        <v>492</v>
      </c>
      <c r="C665" s="34" t="str">
        <f>'ЕФЕКТИВНІСТЬ 1 кв 2018 року'!C530</f>
        <v>Іванівський районний суд Херсонської області</v>
      </c>
      <c r="E665" s="83">
        <f>'ЕФЕКТИВНІСТЬ 1 кв 2018 року'!K530</f>
        <v>1695.6</v>
      </c>
      <c r="F665" s="5">
        <f>'ЕФЕКТИВНІСТЬ 1 кв 2018 року'!E530</f>
        <v>93.76</v>
      </c>
      <c r="G665" s="83">
        <f>'ЕФЕКТИВНІСТЬ 1 кв 2018 року'!N530</f>
        <v>2</v>
      </c>
      <c r="H665" s="65">
        <f>'ЕФЕКТИВНІСТЬ 1 кв 2018 року'!R530</f>
        <v>-1.1200000000000001</v>
      </c>
      <c r="I665" s="65">
        <f>'ЕФЕКТИВНІСТЬ 1 кв 2018 року'!Q530</f>
        <v>-1.19</v>
      </c>
      <c r="K665" s="23">
        <f>'ЕФЕКТИВНІСТЬ 1 кв 2018 року'!U530</f>
        <v>0</v>
      </c>
      <c r="L665" s="122">
        <f>'ЕФЕКТИВНІСТЬ 1 кв 2018 року'!V530</f>
        <v>0</v>
      </c>
      <c r="M665" s="23" t="str">
        <f>'ЕФЕКТИВНІСТЬ 1 кв 2018 року'!W530</f>
        <v>ВВ</v>
      </c>
      <c r="N665" s="17">
        <f>'ЕФЕКТИВНІСТЬ 1 кв 2018 року'!X530</f>
        <v>0</v>
      </c>
    </row>
    <row r="666" spans="2:14" outlineLevel="1" x14ac:dyDescent="0.25">
      <c r="B666" s="2">
        <f>'ЕФЕКТИВНІСТЬ 1 кв 2018 року'!B531</f>
        <v>493</v>
      </c>
      <c r="C666" s="34" t="str">
        <f>'ЕФЕКТИВНІСТЬ 1 кв 2018 року'!C531</f>
        <v>Каланчацький районний суд Херсонської області</v>
      </c>
      <c r="E666" s="83">
        <f>'ЕФЕКТИВНІСТЬ 1 кв 2018 року'!K531</f>
        <v>2472.9</v>
      </c>
      <c r="F666" s="5">
        <f>'ЕФЕКТИВНІСТЬ 1 кв 2018 року'!E531</f>
        <v>217.86</v>
      </c>
      <c r="G666" s="83">
        <f>'ЕФЕКТИВНІСТЬ 1 кв 2018 року'!N531</f>
        <v>4</v>
      </c>
      <c r="H666" s="65">
        <f>'ЕФЕКТИВНІСТЬ 1 кв 2018 року'!R531</f>
        <v>-0.43999999999999995</v>
      </c>
      <c r="I666" s="65">
        <f>'ЕФЕКТИВНІСТЬ 1 кв 2018 року'!Q531</f>
        <v>-2.15</v>
      </c>
      <c r="K666" s="23">
        <f>'ЕФЕКТИВНІСТЬ 1 кв 2018 року'!U531</f>
        <v>0</v>
      </c>
      <c r="L666" s="122">
        <f>'ЕФЕКТИВНІСТЬ 1 кв 2018 року'!V531</f>
        <v>0</v>
      </c>
      <c r="M666" s="23" t="str">
        <f>'ЕФЕКТИВНІСТЬ 1 кв 2018 року'!W531</f>
        <v>ВВ</v>
      </c>
      <c r="N666" s="17">
        <f>'ЕФЕКТИВНІСТЬ 1 кв 2018 року'!X531</f>
        <v>0</v>
      </c>
    </row>
    <row r="667" spans="2:14" outlineLevel="1" x14ac:dyDescent="0.25">
      <c r="B667" s="2">
        <f>'ЕФЕКТИВНІСТЬ 1 кв 2018 року'!B532</f>
        <v>494</v>
      </c>
      <c r="C667" s="34" t="str">
        <f>'ЕФЕКТИВНІСТЬ 1 кв 2018 року'!C532</f>
        <v>Каховський міськрайонний суд Херсонської області</v>
      </c>
      <c r="E667" s="83">
        <f>'ЕФЕКТИВНІСТЬ 1 кв 2018 року'!K532</f>
        <v>4710.8999999999996</v>
      </c>
      <c r="F667" s="5">
        <f>'ЕФЕКТИВНІСТЬ 1 кв 2018 року'!E532</f>
        <v>486.83</v>
      </c>
      <c r="G667" s="83">
        <f>'ЕФЕКТИВНІСТЬ 1 кв 2018 року'!N532</f>
        <v>5</v>
      </c>
      <c r="H667" s="65">
        <f>'ЕФЕКТИВНІСТЬ 1 кв 2018 року'!R532</f>
        <v>0.19</v>
      </c>
      <c r="I667" s="65">
        <f>'ЕФЕКТИВНІСТЬ 1 кв 2018 року'!Q532</f>
        <v>-1.7</v>
      </c>
      <c r="K667" s="23">
        <f>'ЕФЕКТИВНІСТЬ 1 кв 2018 року'!U532</f>
        <v>0</v>
      </c>
      <c r="L667" s="122">
        <f>'ЕФЕКТИВНІСТЬ 1 кв 2018 року'!V532</f>
        <v>0</v>
      </c>
      <c r="M667" s="23">
        <f>'ЕФЕКТИВНІСТЬ 1 кв 2018 року'!W532</f>
        <v>0</v>
      </c>
      <c r="N667" s="17" t="str">
        <f>'ЕФЕКТИВНІСТЬ 1 кв 2018 року'!X532</f>
        <v>ВА</v>
      </c>
    </row>
    <row r="668" spans="2:14" ht="24" outlineLevel="1" x14ac:dyDescent="0.25">
      <c r="B668" s="2">
        <f>'ЕФЕКТИВНІСТЬ 1 кв 2018 року'!B533</f>
        <v>495</v>
      </c>
      <c r="C668" s="34" t="str">
        <f>'ЕФЕКТИВНІСТЬ 1 кв 2018 року'!C533</f>
        <v>Нижньосірогозький районний суд Херсонської області</v>
      </c>
      <c r="E668" s="83">
        <f>'ЕФЕКТИВНІСТЬ 1 кв 2018 року'!K533</f>
        <v>1872.8</v>
      </c>
      <c r="F668" s="5">
        <f>'ЕФЕКТИВНІСТЬ 1 кв 2018 року'!E533</f>
        <v>105.27</v>
      </c>
      <c r="G668" s="83">
        <f>'ЕФЕКТИВНІСТЬ 1 кв 2018 року'!N533</f>
        <v>3</v>
      </c>
      <c r="H668" s="65">
        <f>'ЕФЕКТИВНІСТЬ 1 кв 2018 року'!R533</f>
        <v>-1.22</v>
      </c>
      <c r="I668" s="65">
        <f>'ЕФЕКТИВНІСТЬ 1 кв 2018 року'!Q533</f>
        <v>-0.69</v>
      </c>
      <c r="K668" s="23">
        <f>'ЕФЕКТИВНІСТЬ 1 кв 2018 року'!U533</f>
        <v>0</v>
      </c>
      <c r="L668" s="122">
        <f>'ЕФЕКТИВНІСТЬ 1 кв 2018 року'!V533</f>
        <v>0</v>
      </c>
      <c r="M668" s="23" t="str">
        <f>'ЕФЕКТИВНІСТЬ 1 кв 2018 року'!W533</f>
        <v>ВВ</v>
      </c>
      <c r="N668" s="17">
        <f>'ЕФЕКТИВНІСТЬ 1 кв 2018 року'!X533</f>
        <v>0</v>
      </c>
    </row>
    <row r="669" spans="2:14" ht="24" outlineLevel="1" x14ac:dyDescent="0.25">
      <c r="B669" s="2">
        <f>'ЕФЕКТИВНІСТЬ 1 кв 2018 року'!B534</f>
        <v>496</v>
      </c>
      <c r="C669" s="34" t="str">
        <f>'ЕФЕКТИВНІСТЬ 1 кв 2018 року'!C534</f>
        <v>Нововоронцовський районний суд Херсонської області</v>
      </c>
      <c r="E669" s="83">
        <f>'ЕФЕКТИВНІСТЬ 1 кв 2018 року'!K534</f>
        <v>1664.2</v>
      </c>
      <c r="F669" s="5">
        <f>'ЕФЕКТИВНІСТЬ 1 кв 2018 року'!E534</f>
        <v>137.26</v>
      </c>
      <c r="G669" s="83">
        <f>'ЕФЕКТИВНІСТЬ 1 кв 2018 року'!N534</f>
        <v>2</v>
      </c>
      <c r="H669" s="65">
        <f>'ЕФЕКТИВНІСТЬ 1 кв 2018 року'!R534</f>
        <v>-0.33999999999999997</v>
      </c>
      <c r="I669" s="65">
        <f>'ЕФЕКТИВНІСТЬ 1 кв 2018 року'!Q534</f>
        <v>-1.1299999999999999</v>
      </c>
      <c r="K669" s="23">
        <f>'ЕФЕКТИВНІСТЬ 1 кв 2018 року'!U534</f>
        <v>0</v>
      </c>
      <c r="L669" s="122">
        <f>'ЕФЕКТИВНІСТЬ 1 кв 2018 року'!V534</f>
        <v>0</v>
      </c>
      <c r="M669" s="23" t="str">
        <f>'ЕФЕКТИВНІСТЬ 1 кв 2018 року'!W534</f>
        <v>ВВ</v>
      </c>
      <c r="N669" s="17">
        <f>'ЕФЕКТИВНІСТЬ 1 кв 2018 року'!X534</f>
        <v>0</v>
      </c>
    </row>
    <row r="670" spans="2:14" outlineLevel="1" x14ac:dyDescent="0.25">
      <c r="B670" s="2">
        <f>'ЕФЕКТИВНІСТЬ 1 кв 2018 року'!B535</f>
        <v>497</v>
      </c>
      <c r="C670" s="34" t="str">
        <f>'ЕФЕКТИВНІСТЬ 1 кв 2018 року'!C535</f>
        <v>Новокаховський міський суд Херсонської області</v>
      </c>
      <c r="E670" s="83">
        <f>'ЕФЕКТИВНІСТЬ 1 кв 2018 року'!K535</f>
        <v>4110.8999999999996</v>
      </c>
      <c r="F670" s="5">
        <f>'ЕФЕКТИВНІСТЬ 1 кв 2018 року'!E535</f>
        <v>533.13</v>
      </c>
      <c r="G670" s="83">
        <f>'ЕФЕКТИВНІСТЬ 1 кв 2018 року'!N535</f>
        <v>6</v>
      </c>
      <c r="H670" s="65">
        <f>'ЕФЕКТИВНІСТЬ 1 кв 2018 року'!R535</f>
        <v>0.28000000000000003</v>
      </c>
      <c r="I670" s="65">
        <f>'ЕФЕКТИВНІСТЬ 1 кв 2018 року'!Q535</f>
        <v>-1.08</v>
      </c>
      <c r="K670" s="23">
        <f>'ЕФЕКТИВНІСТЬ 1 кв 2018 року'!U535</f>
        <v>0</v>
      </c>
      <c r="L670" s="122">
        <f>'ЕФЕКТИВНІСТЬ 1 кв 2018 року'!V535</f>
        <v>0</v>
      </c>
      <c r="M670" s="23">
        <f>'ЕФЕКТИВНІСТЬ 1 кв 2018 року'!W535</f>
        <v>0</v>
      </c>
      <c r="N670" s="17" t="str">
        <f>'ЕФЕКТИВНІСТЬ 1 кв 2018 року'!X535</f>
        <v>ВА</v>
      </c>
    </row>
    <row r="671" spans="2:14" outlineLevel="1" x14ac:dyDescent="0.25">
      <c r="B671" s="2">
        <f>'ЕФЕКТИВНІСТЬ 1 кв 2018 року'!B536</f>
        <v>498</v>
      </c>
      <c r="C671" s="34" t="str">
        <f>'ЕФЕКТИВНІСТЬ 1 кв 2018 року'!C536</f>
        <v>Новотроїцький районний суд Херсонської області</v>
      </c>
      <c r="E671" s="83">
        <f>'ЕФЕКТИВНІСТЬ 1 кв 2018 року'!K536</f>
        <v>2264.1999999999998</v>
      </c>
      <c r="F671" s="5">
        <f>'ЕФЕКТИВНІСТЬ 1 кв 2018 року'!E536</f>
        <v>306.2</v>
      </c>
      <c r="G671" s="83">
        <f>'ЕФЕКТИВНІСТЬ 1 кв 2018 року'!N536</f>
        <v>2</v>
      </c>
      <c r="H671" s="65">
        <f>'ЕФЕКТИВНІСТЬ 1 кв 2018 року'!R536</f>
        <v>1</v>
      </c>
      <c r="I671" s="65">
        <f>'ЕФЕКТИВНІСТЬ 1 кв 2018 року'!Q536</f>
        <v>-0.69</v>
      </c>
      <c r="K671" s="23">
        <f>'ЕФЕКТИВНІСТЬ 1 кв 2018 року'!U536</f>
        <v>0</v>
      </c>
      <c r="L671" s="122">
        <f>'ЕФЕКТИВНІСТЬ 1 кв 2018 року'!V536</f>
        <v>0</v>
      </c>
      <c r="M671" s="23">
        <f>'ЕФЕКТИВНІСТЬ 1 кв 2018 року'!W536</f>
        <v>0</v>
      </c>
      <c r="N671" s="17" t="str">
        <f>'ЕФЕКТИВНІСТЬ 1 кв 2018 року'!X536</f>
        <v>ВА</v>
      </c>
    </row>
    <row r="672" spans="2:14" outlineLevel="1" x14ac:dyDescent="0.25">
      <c r="B672" s="2">
        <f>'ЕФЕКТИВНІСТЬ 1 кв 2018 року'!B537</f>
        <v>499</v>
      </c>
      <c r="C672" s="34" t="str">
        <f>'ЕФЕКТИВНІСТЬ 1 кв 2018 року'!C537</f>
        <v>Скадовський районний суд Херсонської області</v>
      </c>
      <c r="E672" s="83">
        <f>'ЕФЕКТИВНІСТЬ 1 кв 2018 року'!K537</f>
        <v>3100</v>
      </c>
      <c r="F672" s="5">
        <f>'ЕФЕКТИВНІСТЬ 1 кв 2018 року'!E537</f>
        <v>342.43</v>
      </c>
      <c r="G672" s="83">
        <f>'ЕФЕКТИВНІСТЬ 1 кв 2018 року'!N537</f>
        <v>5</v>
      </c>
      <c r="H672" s="65">
        <f>'ЕФЕКТИВНІСТЬ 1 кв 2018 року'!R537</f>
        <v>-8.0000000000000016E-2</v>
      </c>
      <c r="I672" s="65">
        <f>'ЕФЕКТИВНІСТЬ 1 кв 2018 року'!Q537</f>
        <v>-1.1400000000000001</v>
      </c>
      <c r="K672" s="23">
        <f>'ЕФЕКТИВНІСТЬ 1 кв 2018 року'!U537</f>
        <v>0</v>
      </c>
      <c r="L672" s="122">
        <f>'ЕФЕКТИВНІСТЬ 1 кв 2018 року'!V537</f>
        <v>0</v>
      </c>
      <c r="M672" s="23" t="str">
        <f>'ЕФЕКТИВНІСТЬ 1 кв 2018 року'!W537</f>
        <v>ВВ</v>
      </c>
      <c r="N672" s="17">
        <f>'ЕФЕКТИВНІСТЬ 1 кв 2018 року'!X537</f>
        <v>0</v>
      </c>
    </row>
    <row r="673" spans="2:14" outlineLevel="1" x14ac:dyDescent="0.25">
      <c r="B673" s="2">
        <f>'ЕФЕКТИВНІСТЬ 1 кв 2018 року'!B538</f>
        <v>500</v>
      </c>
      <c r="C673" s="34" t="str">
        <f>'ЕФЕКТИВНІСТЬ 1 кв 2018 року'!C538</f>
        <v>Херсонський міський суд Херсонської області</v>
      </c>
      <c r="E673" s="83">
        <f>'ЕФЕКТИВНІСТЬ 1 кв 2018 року'!K538</f>
        <v>20204</v>
      </c>
      <c r="F673" s="5">
        <f>'ЕФЕКТИВНІСТЬ 1 кв 2018 року'!E538</f>
        <v>2894.23</v>
      </c>
      <c r="G673" s="83">
        <f>'ЕФЕКТИВНІСТЬ 1 кв 2018 року'!N538</f>
        <v>31</v>
      </c>
      <c r="H673" s="65">
        <f>'ЕФЕКТИВНІСТЬ 1 кв 2018 року'!R538</f>
        <v>0.39</v>
      </c>
      <c r="I673" s="65">
        <f>'ЕФЕКТИВНІСТЬ 1 кв 2018 року'!Q538</f>
        <v>-1.7799999999999998</v>
      </c>
      <c r="K673" s="23">
        <f>'ЕФЕКТИВНІСТЬ 1 кв 2018 року'!U538</f>
        <v>0</v>
      </c>
      <c r="L673" s="122">
        <f>'ЕФЕКТИВНІСТЬ 1 кв 2018 року'!V538</f>
        <v>0</v>
      </c>
      <c r="M673" s="23">
        <f>'ЕФЕКТИВНІСТЬ 1 кв 2018 року'!W538</f>
        <v>0</v>
      </c>
      <c r="N673" s="17" t="str">
        <f>'ЕФЕКТИВНІСТЬ 1 кв 2018 року'!X538</f>
        <v>ВА</v>
      </c>
    </row>
    <row r="674" spans="2:14" outlineLevel="1" x14ac:dyDescent="0.25">
      <c r="B674" s="2">
        <f>'ЕФЕКТИВНІСТЬ 1 кв 2018 року'!B539</f>
        <v>501</v>
      </c>
      <c r="C674" s="34" t="str">
        <f>'ЕФЕКТИВНІСТЬ 1 кв 2018 року'!C539</f>
        <v>Цюрупинський районний суд Херсонської області</v>
      </c>
      <c r="E674" s="83">
        <f>'ЕФЕКТИВНІСТЬ 1 кв 2018 року'!K539</f>
        <v>3717.2</v>
      </c>
      <c r="F674" s="5">
        <f>'ЕФЕКТИВНІСТЬ 1 кв 2018 року'!E539</f>
        <v>411.73</v>
      </c>
      <c r="G674" s="83">
        <f>'ЕФЕКТИВНІСТЬ 1 кв 2018 року'!N539</f>
        <v>6</v>
      </c>
      <c r="H674" s="65">
        <f>'ЕФЕКТИВНІСТЬ 1 кв 2018 року'!R539</f>
        <v>-0.06</v>
      </c>
      <c r="I674" s="65">
        <f>'ЕФЕКТИВНІСТЬ 1 кв 2018 року'!Q539</f>
        <v>-2.2400000000000002</v>
      </c>
      <c r="K674" s="23">
        <f>'ЕФЕКТИВНІСТЬ 1 кв 2018 року'!U539</f>
        <v>0</v>
      </c>
      <c r="L674" s="122">
        <f>'ЕФЕКТИВНІСТЬ 1 кв 2018 року'!V539</f>
        <v>0</v>
      </c>
      <c r="M674" s="23" t="str">
        <f>'ЕФЕКТИВНІСТЬ 1 кв 2018 року'!W539</f>
        <v>ВВ</v>
      </c>
      <c r="N674" s="17">
        <f>'ЕФЕКТИВНІСТЬ 1 кв 2018 року'!X539</f>
        <v>0</v>
      </c>
    </row>
    <row r="675" spans="2:14" outlineLevel="1" x14ac:dyDescent="0.25">
      <c r="B675" s="2">
        <f>'ЕФЕКТИВНІСТЬ 1 кв 2018 року'!B540</f>
        <v>502</v>
      </c>
      <c r="C675" s="34" t="str">
        <f>'ЕФЕКТИВНІСТЬ 1 кв 2018 року'!C540</f>
        <v>Чаплинський районний суд Херсонської області</v>
      </c>
      <c r="E675" s="83">
        <f>'ЕФЕКТИВНІСТЬ 1 кв 2018 року'!K540</f>
        <v>2095.4</v>
      </c>
      <c r="F675" s="5">
        <f>'ЕФЕКТИВНІСТЬ 1 кв 2018 року'!E540</f>
        <v>202.46</v>
      </c>
      <c r="G675" s="83">
        <f>'ЕФЕКТИВНІСТЬ 1 кв 2018 року'!N540</f>
        <v>2</v>
      </c>
      <c r="H675" s="65">
        <f>'ЕФЕКТИВНІСТЬ 1 кв 2018 року'!R540</f>
        <v>0.17</v>
      </c>
      <c r="I675" s="65">
        <f>'ЕФЕКТИВНІСТЬ 1 кв 2018 року'!Q540</f>
        <v>-2.54</v>
      </c>
      <c r="K675" s="23">
        <f>'ЕФЕКТИВНІСТЬ 1 кв 2018 року'!U540</f>
        <v>0</v>
      </c>
      <c r="L675" s="122">
        <f>'ЕФЕКТИВНІСТЬ 1 кв 2018 року'!V540</f>
        <v>0</v>
      </c>
      <c r="M675" s="23">
        <f>'ЕФЕКТИВНІСТЬ 1 кв 2018 року'!W540</f>
        <v>0</v>
      </c>
      <c r="N675" s="17" t="str">
        <f>'ЕФЕКТИВНІСТЬ 1 кв 2018 року'!X540</f>
        <v>ВА</v>
      </c>
    </row>
    <row r="676" spans="2:14" ht="18.75" x14ac:dyDescent="0.25">
      <c r="C676" s="134" t="s">
        <v>716</v>
      </c>
      <c r="E676" s="78"/>
      <c r="F676" s="78"/>
      <c r="G676" s="78"/>
      <c r="H676" s="78"/>
      <c r="I676" s="78"/>
      <c r="K676" s="78"/>
      <c r="L676" s="78"/>
      <c r="M676" s="78"/>
      <c r="N676" s="78"/>
    </row>
    <row r="677" spans="2:14" outlineLevel="1" x14ac:dyDescent="0.25">
      <c r="B677" s="2">
        <f>'ЕФЕКТИВНІСТЬ 1 кв 2018 року'!B541</f>
        <v>503</v>
      </c>
      <c r="C677" s="34" t="str">
        <f>'ЕФЕКТИВНІСТЬ 1 кв 2018 року'!C541</f>
        <v>Білогірський районний суд Хмельницької області</v>
      </c>
      <c r="E677" s="83">
        <f>'ЕФЕКТИВНІСТЬ 1 кв 2018 року'!K541</f>
        <v>1692.3</v>
      </c>
      <c r="F677" s="5">
        <f>'ЕФЕКТИВНІСТЬ 1 кв 2018 року'!E541</f>
        <v>110.39</v>
      </c>
      <c r="G677" s="83">
        <f>'ЕФЕКТИВНІСТЬ 1 кв 2018 року'!N541</f>
        <v>2</v>
      </c>
      <c r="H677" s="65">
        <f>'ЕФЕКТИВНІСТЬ 1 кв 2018 року'!R541</f>
        <v>-0.78</v>
      </c>
      <c r="I677" s="65">
        <f>'ЕФЕКТИВНІСТЬ 1 кв 2018 року'!Q541</f>
        <v>-4.3</v>
      </c>
      <c r="K677" s="23">
        <f>'ЕФЕКТИВНІСТЬ 1 кв 2018 року'!U541</f>
        <v>0</v>
      </c>
      <c r="L677" s="122">
        <f>'ЕФЕКТИВНІСТЬ 1 кв 2018 року'!V541</f>
        <v>0</v>
      </c>
      <c r="M677" s="23" t="str">
        <f>'ЕФЕКТИВНІСТЬ 1 кв 2018 року'!W541</f>
        <v>ВВ</v>
      </c>
      <c r="N677" s="17">
        <f>'ЕФЕКТИВНІСТЬ 1 кв 2018 року'!X541</f>
        <v>0</v>
      </c>
    </row>
    <row r="678" spans="2:14" outlineLevel="1" x14ac:dyDescent="0.25">
      <c r="B678" s="2">
        <f>'ЕФЕКТИВНІСТЬ 1 кв 2018 року'!B542</f>
        <v>504</v>
      </c>
      <c r="C678" s="34" t="str">
        <f>'ЕФЕКТИВНІСТЬ 1 кв 2018 року'!C542</f>
        <v>Віньковецький районний суд Хмельницької області</v>
      </c>
      <c r="E678" s="83">
        <f>'ЕФЕКТИВНІСТЬ 1 кв 2018 року'!K542</f>
        <v>1862.7</v>
      </c>
      <c r="F678" s="5">
        <f>'ЕФЕКТИВНІСТЬ 1 кв 2018 року'!E542</f>
        <v>134.19999999999999</v>
      </c>
      <c r="G678" s="83">
        <f>'ЕФЕКТИВНІСТЬ 1 кв 2018 року'!N542</f>
        <v>2</v>
      </c>
      <c r="H678" s="65">
        <f>'ЕФЕКТИВНІСТЬ 1 кв 2018 року'!R542</f>
        <v>-0.52</v>
      </c>
      <c r="I678" s="65">
        <f>'ЕФЕКТИВНІСТЬ 1 кв 2018 року'!Q542</f>
        <v>-0.77</v>
      </c>
      <c r="K678" s="23">
        <f>'ЕФЕКТИВНІСТЬ 1 кв 2018 року'!U542</f>
        <v>0</v>
      </c>
      <c r="L678" s="122">
        <f>'ЕФЕКТИВНІСТЬ 1 кв 2018 року'!V542</f>
        <v>0</v>
      </c>
      <c r="M678" s="23" t="str">
        <f>'ЕФЕКТИВНІСТЬ 1 кв 2018 року'!W542</f>
        <v>ВВ</v>
      </c>
      <c r="N678" s="17">
        <f>'ЕФЕКТИВНІСТЬ 1 кв 2018 року'!X542</f>
        <v>0</v>
      </c>
    </row>
    <row r="679" spans="2:14" outlineLevel="1" x14ac:dyDescent="0.25">
      <c r="B679" s="2">
        <f>'ЕФЕКТИВНІСТЬ 1 кв 2018 року'!B543</f>
        <v>505</v>
      </c>
      <c r="C679" s="34" t="str">
        <f>'ЕФЕКТИВНІСТЬ 1 кв 2018 року'!C543</f>
        <v>Волочиський районний суд Хмельницької області</v>
      </c>
      <c r="E679" s="83">
        <f>'ЕФЕКТИВНІСТЬ 1 кв 2018 року'!K543</f>
        <v>3009.8</v>
      </c>
      <c r="F679" s="5">
        <f>'ЕФЕКТИВНІСТЬ 1 кв 2018 року'!E543</f>
        <v>222.92</v>
      </c>
      <c r="G679" s="83">
        <f>'ЕФЕКТИВНІСТЬ 1 кв 2018 року'!N543</f>
        <v>3</v>
      </c>
      <c r="H679" s="65">
        <f>'ЕФЕКТИВНІСТЬ 1 кв 2018 року'!R543</f>
        <v>-0.41000000000000003</v>
      </c>
      <c r="I679" s="65">
        <f>'ЕФЕКТИВНІСТЬ 1 кв 2018 року'!Q543</f>
        <v>-0.64000000000000012</v>
      </c>
      <c r="K679" s="23">
        <f>'ЕФЕКТИВНІСТЬ 1 кв 2018 року'!U543</f>
        <v>0</v>
      </c>
      <c r="L679" s="122">
        <f>'ЕФЕКТИВНІСТЬ 1 кв 2018 року'!V543</f>
        <v>0</v>
      </c>
      <c r="M679" s="23" t="str">
        <f>'ЕФЕКТИВНІСТЬ 1 кв 2018 року'!W543</f>
        <v>ВВ</v>
      </c>
      <c r="N679" s="17">
        <f>'ЕФЕКТИВНІСТЬ 1 кв 2018 року'!X543</f>
        <v>0</v>
      </c>
    </row>
    <row r="680" spans="2:14" outlineLevel="1" x14ac:dyDescent="0.25">
      <c r="B680" s="2">
        <f>'ЕФЕКТИВНІСТЬ 1 кв 2018 року'!B544</f>
        <v>506</v>
      </c>
      <c r="C680" s="34" t="str">
        <f>'ЕФЕКТИВНІСТЬ 1 кв 2018 року'!C544</f>
        <v>Городоцький районний суд Хмельницької області</v>
      </c>
      <c r="E680" s="83">
        <f>'ЕФЕКТИВНІСТЬ 1 кв 2018 року'!K544</f>
        <v>2288.1999999999998</v>
      </c>
      <c r="F680" s="5">
        <f>'ЕФЕКТИВНІСТЬ 1 кв 2018 року'!E544</f>
        <v>226.01</v>
      </c>
      <c r="G680" s="83">
        <f>'ЕФЕКТИВНІСТЬ 1 кв 2018 року'!N544</f>
        <v>3</v>
      </c>
      <c r="H680" s="65">
        <f>'ЕФЕКТИВНІСТЬ 1 кв 2018 року'!R544</f>
        <v>-0.09</v>
      </c>
      <c r="I680" s="65">
        <f>'ЕФЕКТИВНІСТЬ 1 кв 2018 року'!Q544</f>
        <v>-0.36</v>
      </c>
      <c r="K680" s="23">
        <f>'ЕФЕКТИВНІСТЬ 1 кв 2018 року'!U544</f>
        <v>0</v>
      </c>
      <c r="L680" s="122">
        <f>'ЕФЕКТИВНІСТЬ 1 кв 2018 року'!V544</f>
        <v>0</v>
      </c>
      <c r="M680" s="23" t="str">
        <f>'ЕФЕКТИВНІСТЬ 1 кв 2018 року'!W544</f>
        <v>ВВ</v>
      </c>
      <c r="N680" s="17">
        <f>'ЕФЕКТИВНІСТЬ 1 кв 2018 року'!X544</f>
        <v>0</v>
      </c>
    </row>
    <row r="681" spans="2:14" outlineLevel="1" x14ac:dyDescent="0.25">
      <c r="B681" s="2">
        <f>'ЕФЕКТИВНІСТЬ 1 кв 2018 року'!B545</f>
        <v>507</v>
      </c>
      <c r="C681" s="34" t="str">
        <f>'ЕФЕКТИВНІСТЬ 1 кв 2018 року'!C545</f>
        <v>Деражнянський районний суд Хмельницької області</v>
      </c>
      <c r="E681" s="83">
        <f>'ЕФЕКТИВНІСТЬ 1 кв 2018 року'!K545</f>
        <v>1788.9</v>
      </c>
      <c r="F681" s="5">
        <f>'ЕФЕКТИВНІСТЬ 1 кв 2018 року'!E545</f>
        <v>211.27</v>
      </c>
      <c r="G681" s="83">
        <f>'ЕФЕКТИВНІСТЬ 1 кв 2018 року'!N545</f>
        <v>1.9</v>
      </c>
      <c r="H681" s="65">
        <f>'ЕФЕКТИВНІСТЬ 1 кв 2018 року'!R545</f>
        <v>0.44</v>
      </c>
      <c r="I681" s="65">
        <f>'ЕФЕКТИВНІСТЬ 1 кв 2018 року'!Q545</f>
        <v>-1.5300000000000002</v>
      </c>
      <c r="K681" s="23">
        <f>'ЕФЕКТИВНІСТЬ 1 кв 2018 року'!U545</f>
        <v>0</v>
      </c>
      <c r="L681" s="122">
        <f>'ЕФЕКТИВНІСТЬ 1 кв 2018 року'!V545</f>
        <v>0</v>
      </c>
      <c r="M681" s="23">
        <f>'ЕФЕКТИВНІСТЬ 1 кв 2018 року'!W545</f>
        <v>0</v>
      </c>
      <c r="N681" s="17" t="str">
        <f>'ЕФЕКТИВНІСТЬ 1 кв 2018 року'!X545</f>
        <v>ВА</v>
      </c>
    </row>
    <row r="682" spans="2:14" outlineLevel="1" x14ac:dyDescent="0.25">
      <c r="B682" s="2">
        <f>'ЕФЕКТИВНІСТЬ 1 кв 2018 року'!B546</f>
        <v>508</v>
      </c>
      <c r="C682" s="34" t="str">
        <f>'ЕФЕКТИВНІСТЬ 1 кв 2018 року'!C546</f>
        <v>Дунаєвецький районний суд Хмельницької області</v>
      </c>
      <c r="E682" s="83">
        <f>'ЕФЕКТИВНІСТЬ 1 кв 2018 року'!K546</f>
        <v>2278.3000000000002</v>
      </c>
      <c r="F682" s="5">
        <f>'ЕФЕКТИВНІСТЬ 1 кв 2018 року'!E546</f>
        <v>506.58</v>
      </c>
      <c r="G682" s="83">
        <f>'ЕФЕКТИВНІСТЬ 1 кв 2018 року'!N546</f>
        <v>2</v>
      </c>
      <c r="H682" s="65">
        <f>'ЕФЕКТИВНІСТЬ 1 кв 2018 року'!R546</f>
        <v>2.36</v>
      </c>
      <c r="I682" s="65">
        <f>'ЕФЕКТИВНІСТЬ 1 кв 2018 року'!Q546</f>
        <v>0.36999999999999994</v>
      </c>
      <c r="K682" s="23">
        <f>'ЕФЕКТИВНІСТЬ 1 кв 2018 року'!U546</f>
        <v>0</v>
      </c>
      <c r="L682" s="122" t="str">
        <f>'ЕФЕКТИВНІСТЬ 1 кв 2018 року'!V546</f>
        <v>АА</v>
      </c>
      <c r="M682" s="23">
        <f>'ЕФЕКТИВНІСТЬ 1 кв 2018 року'!W546</f>
        <v>0</v>
      </c>
      <c r="N682" s="17">
        <f>'ЕФЕКТИВНІСТЬ 1 кв 2018 року'!X546</f>
        <v>0</v>
      </c>
    </row>
    <row r="683" spans="2:14" outlineLevel="1" x14ac:dyDescent="0.25">
      <c r="B683" s="2">
        <f>'ЕФЕКТИВНІСТЬ 1 кв 2018 року'!B547</f>
        <v>509</v>
      </c>
      <c r="C683" s="34" t="str">
        <f>'ЕФЕКТИВНІСТЬ 1 кв 2018 року'!C547</f>
        <v>Ізяславський районний суд Хмельницької області</v>
      </c>
      <c r="E683" s="83">
        <f>'ЕФЕКТИВНІСТЬ 1 кв 2018 року'!K547</f>
        <v>3822.2</v>
      </c>
      <c r="F683" s="5">
        <f>'ЕФЕКТИВНІСТЬ 1 кв 2018 року'!E547</f>
        <v>301.07</v>
      </c>
      <c r="G683" s="83">
        <f>'ЕФЕКТИВНІСТЬ 1 кв 2018 року'!N547</f>
        <v>6.4</v>
      </c>
      <c r="H683" s="65">
        <f>'ЕФЕКТИВНІСТЬ 1 кв 2018 року'!R547</f>
        <v>-0.63</v>
      </c>
      <c r="I683" s="65">
        <f>'ЕФЕКТИВНІСТЬ 1 кв 2018 року'!Q547</f>
        <v>-0.32</v>
      </c>
      <c r="K683" s="23">
        <f>'ЕФЕКТИВНІСТЬ 1 кв 2018 року'!U547</f>
        <v>0</v>
      </c>
      <c r="L683" s="122">
        <f>'ЕФЕКТИВНІСТЬ 1 кв 2018 року'!V547</f>
        <v>0</v>
      </c>
      <c r="M683" s="23" t="str">
        <f>'ЕФЕКТИВНІСТЬ 1 кв 2018 року'!W547</f>
        <v>ВВ</v>
      </c>
      <c r="N683" s="17">
        <f>'ЕФЕКТИВНІСТЬ 1 кв 2018 року'!X547</f>
        <v>0</v>
      </c>
    </row>
    <row r="684" spans="2:14" ht="24" outlineLevel="1" x14ac:dyDescent="0.25">
      <c r="B684" s="2">
        <f>'ЕФЕКТИВНІСТЬ 1 кв 2018 року'!B548</f>
        <v>510</v>
      </c>
      <c r="C684" s="34" t="str">
        <f>'ЕФЕКТИВНІСТЬ 1 кв 2018 року'!C548</f>
        <v>Кам'янець-Подільський міськрайонний суд Хмельницької області</v>
      </c>
      <c r="E684" s="83">
        <f>'ЕФЕКТИВНІСТЬ 1 кв 2018 року'!K548</f>
        <v>8572.2000000000007</v>
      </c>
      <c r="F684" s="5">
        <f>'ЕФЕКТИВНІСТЬ 1 кв 2018 року'!E548</f>
        <v>971.8</v>
      </c>
      <c r="G684" s="83">
        <f>'ЕФЕКТИВНІСТЬ 1 кв 2018 року'!N548</f>
        <v>11.7</v>
      </c>
      <c r="H684" s="65">
        <f>'ЕФЕКТИВНІСТЬ 1 кв 2018 року'!R548</f>
        <v>0.12</v>
      </c>
      <c r="I684" s="65">
        <f>'ЕФЕКТИВНІСТЬ 1 кв 2018 року'!Q548</f>
        <v>-0.69</v>
      </c>
      <c r="K684" s="23">
        <f>'ЕФЕКТИВНІСТЬ 1 кв 2018 року'!U548</f>
        <v>0</v>
      </c>
      <c r="L684" s="122">
        <f>'ЕФЕКТИВНІСТЬ 1 кв 2018 року'!V548</f>
        <v>0</v>
      </c>
      <c r="M684" s="23">
        <f>'ЕФЕКТИВНІСТЬ 1 кв 2018 року'!W548</f>
        <v>0</v>
      </c>
      <c r="N684" s="17" t="str">
        <f>'ЕФЕКТИВНІСТЬ 1 кв 2018 року'!X548</f>
        <v>ВА</v>
      </c>
    </row>
    <row r="685" spans="2:14" outlineLevel="1" x14ac:dyDescent="0.25">
      <c r="B685" s="2">
        <f>'ЕФЕКТИВНІСТЬ 1 кв 2018 року'!B549</f>
        <v>511</v>
      </c>
      <c r="C685" s="34" t="str">
        <f>'ЕФЕКТИВНІСТЬ 1 кв 2018 року'!C549</f>
        <v>Красилівський районний суд Хмельницької області</v>
      </c>
      <c r="E685" s="83">
        <f>'ЕФЕКТИВНІСТЬ 1 кв 2018 року'!K549</f>
        <v>2544.3000000000002</v>
      </c>
      <c r="F685" s="5">
        <f>'ЕФЕКТИВНІСТЬ 1 кв 2018 року'!E549</f>
        <v>330.81</v>
      </c>
      <c r="G685" s="83">
        <f>'ЕФЕКТИВНІСТЬ 1 кв 2018 року'!N549</f>
        <v>2.8</v>
      </c>
      <c r="H685" s="65">
        <f>'ЕФЕКТИВНІСТЬ 1 кв 2018 року'!R549</f>
        <v>0.6</v>
      </c>
      <c r="I685" s="65">
        <f>'ЕФЕКТИВНІСТЬ 1 кв 2018 року'!Q549</f>
        <v>-0.53</v>
      </c>
      <c r="K685" s="23">
        <f>'ЕФЕКТИВНІСТЬ 1 кв 2018 року'!U549</f>
        <v>0</v>
      </c>
      <c r="L685" s="122">
        <f>'ЕФЕКТИВНІСТЬ 1 кв 2018 року'!V549</f>
        <v>0</v>
      </c>
      <c r="M685" s="23">
        <f>'ЕФЕКТИВНІСТЬ 1 кв 2018 року'!W549</f>
        <v>0</v>
      </c>
      <c r="N685" s="17" t="str">
        <f>'ЕФЕКТИВНІСТЬ 1 кв 2018 року'!X549</f>
        <v>ВА</v>
      </c>
    </row>
    <row r="686" spans="2:14" outlineLevel="1" x14ac:dyDescent="0.25">
      <c r="B686" s="2">
        <f>'ЕФЕКТИВНІСТЬ 1 кв 2018 року'!B550</f>
        <v>512</v>
      </c>
      <c r="C686" s="34" t="str">
        <f>'ЕФЕКТИВНІСТЬ 1 кв 2018 року'!C550</f>
        <v>Летичівський районний суд Хмельницької області</v>
      </c>
      <c r="E686" s="83">
        <f>'ЕФЕКТИВНІСТЬ 1 кв 2018 року'!K550</f>
        <v>2199.4</v>
      </c>
      <c r="F686" s="5">
        <f>'ЕФЕКТИВНІСТЬ 1 кв 2018 року'!E550</f>
        <v>143.4</v>
      </c>
      <c r="G686" s="83">
        <f>'ЕФЕКТИВНІСТЬ 1 кв 2018 року'!N550</f>
        <v>2.5</v>
      </c>
      <c r="H686" s="65">
        <f>'ЕФЕКТИВНІСТЬ 1 кв 2018 року'!R550</f>
        <v>-0.76</v>
      </c>
      <c r="I686" s="65">
        <f>'ЕФЕКТИВНІСТЬ 1 кв 2018 року'!Q550</f>
        <v>-2.6199999999999997</v>
      </c>
      <c r="K686" s="23">
        <f>'ЕФЕКТИВНІСТЬ 1 кв 2018 року'!U550</f>
        <v>0</v>
      </c>
      <c r="L686" s="122">
        <f>'ЕФЕКТИВНІСТЬ 1 кв 2018 року'!V550</f>
        <v>0</v>
      </c>
      <c r="M686" s="23" t="str">
        <f>'ЕФЕКТИВНІСТЬ 1 кв 2018 року'!W550</f>
        <v>ВВ</v>
      </c>
      <c r="N686" s="17">
        <f>'ЕФЕКТИВНІСТЬ 1 кв 2018 року'!X550</f>
        <v>0</v>
      </c>
    </row>
    <row r="687" spans="2:14" outlineLevel="1" x14ac:dyDescent="0.25">
      <c r="B687" s="2">
        <f>'ЕФЕКТИВНІСТЬ 1 кв 2018 року'!B551</f>
        <v>513</v>
      </c>
      <c r="C687" s="34" t="str">
        <f>'ЕФЕКТИВНІСТЬ 1 кв 2018 року'!C551</f>
        <v>Нетішинський міський суд Хмельницької області</v>
      </c>
      <c r="E687" s="83">
        <f>'ЕФЕКТИВНІСТЬ 1 кв 2018 року'!K551</f>
        <v>2419.6</v>
      </c>
      <c r="F687" s="5">
        <f>'ЕФЕКТИВНІСТЬ 1 кв 2018 року'!E551</f>
        <v>203.51</v>
      </c>
      <c r="G687" s="83">
        <f>'ЕФЕКТИВНІСТЬ 1 кв 2018 року'!N551</f>
        <v>3.7</v>
      </c>
      <c r="H687" s="65">
        <f>'ЕФЕКТИВНІСТЬ 1 кв 2018 року'!R551</f>
        <v>-0.47000000000000003</v>
      </c>
      <c r="I687" s="65">
        <f>'ЕФЕКТИВНІСТЬ 1 кв 2018 року'!Q551</f>
        <v>-3.0000000000000054E-2</v>
      </c>
      <c r="K687" s="23">
        <f>'ЕФЕКТИВНІСТЬ 1 кв 2018 року'!U551</f>
        <v>0</v>
      </c>
      <c r="L687" s="122">
        <f>'ЕФЕКТИВНІСТЬ 1 кв 2018 року'!V551</f>
        <v>0</v>
      </c>
      <c r="M687" s="23" t="str">
        <f>'ЕФЕКТИВНІСТЬ 1 кв 2018 року'!W551</f>
        <v>ВВ</v>
      </c>
      <c r="N687" s="17">
        <f>'ЕФЕКТИВНІСТЬ 1 кв 2018 року'!X551</f>
        <v>0</v>
      </c>
    </row>
    <row r="688" spans="2:14" outlineLevel="1" x14ac:dyDescent="0.25">
      <c r="B688" s="2">
        <f>'ЕФЕКТИВНІСТЬ 1 кв 2018 року'!B552</f>
        <v>514</v>
      </c>
      <c r="C688" s="34" t="str">
        <f>'ЕФЕКТИВНІСТЬ 1 кв 2018 року'!C552</f>
        <v>Новоушицький районний суд Хмельницької області</v>
      </c>
      <c r="E688" s="83">
        <f>'ЕФЕКТИВНІСТЬ 1 кв 2018 року'!K552</f>
        <v>1864.6</v>
      </c>
      <c r="F688" s="5">
        <f>'ЕФЕКТИВНІСТЬ 1 кв 2018 року'!E552</f>
        <v>105.19</v>
      </c>
      <c r="G688" s="83">
        <f>'ЕФЕКТИВНІСТЬ 1 кв 2018 року'!N552</f>
        <v>2</v>
      </c>
      <c r="H688" s="65">
        <f>'ЕФЕКТИВНІСТЬ 1 кв 2018 року'!R552</f>
        <v>-1.01</v>
      </c>
      <c r="I688" s="65">
        <f>'ЕФЕКТИВНІСТЬ 1 кв 2018 року'!Q552</f>
        <v>-1.39</v>
      </c>
      <c r="K688" s="23">
        <f>'ЕФЕКТИВНІСТЬ 1 кв 2018 року'!U552</f>
        <v>0</v>
      </c>
      <c r="L688" s="122">
        <f>'ЕФЕКТИВНІСТЬ 1 кв 2018 року'!V552</f>
        <v>0</v>
      </c>
      <c r="M688" s="23" t="str">
        <f>'ЕФЕКТИВНІСТЬ 1 кв 2018 року'!W552</f>
        <v>ВВ</v>
      </c>
      <c r="N688" s="17">
        <f>'ЕФЕКТИВНІСТЬ 1 кв 2018 року'!X552</f>
        <v>0</v>
      </c>
    </row>
    <row r="689" spans="2:14" outlineLevel="1" x14ac:dyDescent="0.25">
      <c r="B689" s="2">
        <f>'ЕФЕКТИВНІСТЬ 1 кв 2018 року'!B553</f>
        <v>515</v>
      </c>
      <c r="C689" s="34" t="str">
        <f>'ЕФЕКТИВНІСТЬ 1 кв 2018 року'!C553</f>
        <v>Полонський районний суд Хмельницької області</v>
      </c>
      <c r="E689" s="83">
        <f>'ЕФЕКТИВНІСТЬ 1 кв 2018 року'!K553</f>
        <v>2275.5</v>
      </c>
      <c r="F689" s="5">
        <f>'ЕФЕКТИВНІСТЬ 1 кв 2018 року'!E553</f>
        <v>238.75</v>
      </c>
      <c r="G689" s="83">
        <f>'ЕФЕКТИВНІСТЬ 1 кв 2018 року'!N553</f>
        <v>3</v>
      </c>
      <c r="H689" s="65">
        <f>'ЕФЕКТИВНІСТЬ 1 кв 2018 року'!R553</f>
        <v>1.0000000000000009E-2</v>
      </c>
      <c r="I689" s="65">
        <f>'ЕФЕКТИВНІСТЬ 1 кв 2018 року'!Q553</f>
        <v>-0.38999999999999996</v>
      </c>
      <c r="K689" s="23">
        <f>'ЕФЕКТИВНІСТЬ 1 кв 2018 року'!U553</f>
        <v>0</v>
      </c>
      <c r="L689" s="122">
        <f>'ЕФЕКТИВНІСТЬ 1 кв 2018 року'!V553</f>
        <v>0</v>
      </c>
      <c r="M689" s="23">
        <f>'ЕФЕКТИВНІСТЬ 1 кв 2018 року'!W553</f>
        <v>0</v>
      </c>
      <c r="N689" s="17" t="str">
        <f>'ЕФЕКТИВНІСТЬ 1 кв 2018 року'!X553</f>
        <v>ВА</v>
      </c>
    </row>
    <row r="690" spans="2:14" ht="24" outlineLevel="1" x14ac:dyDescent="0.25">
      <c r="B690" s="2">
        <f>'ЕФЕКТИВНІСТЬ 1 кв 2018 року'!B554</f>
        <v>516</v>
      </c>
      <c r="C690" s="34" t="str">
        <f>'ЕФЕКТИВНІСТЬ 1 кв 2018 року'!C554</f>
        <v>Славутський міськрайонний суд Хмельницької області</v>
      </c>
      <c r="E690" s="83">
        <f>'ЕФЕКТИВНІСТЬ 1 кв 2018 року'!K554</f>
        <v>3684.1</v>
      </c>
      <c r="F690" s="5">
        <f>'ЕФЕКТИВНІСТЬ 1 кв 2018 року'!E554</f>
        <v>364.41</v>
      </c>
      <c r="G690" s="83">
        <f>'ЕФЕКТИВНІСТЬ 1 кв 2018 року'!N554</f>
        <v>3.9</v>
      </c>
      <c r="H690" s="65">
        <f>'ЕФЕКТИВНІСТЬ 1 кв 2018 року'!R554</f>
        <v>0.11</v>
      </c>
      <c r="I690" s="65">
        <f>'ЕФЕКТИВНІСТЬ 1 кв 2018 року'!Q554</f>
        <v>-0.64999999999999991</v>
      </c>
      <c r="K690" s="23">
        <f>'ЕФЕКТИВНІСТЬ 1 кв 2018 року'!U554</f>
        <v>0</v>
      </c>
      <c r="L690" s="122">
        <f>'ЕФЕКТИВНІСТЬ 1 кв 2018 року'!V554</f>
        <v>0</v>
      </c>
      <c r="M690" s="23">
        <f>'ЕФЕКТИВНІСТЬ 1 кв 2018 року'!W554</f>
        <v>0</v>
      </c>
      <c r="N690" s="17" t="str">
        <f>'ЕФЕКТИВНІСТЬ 1 кв 2018 року'!X554</f>
        <v>ВА</v>
      </c>
    </row>
    <row r="691" spans="2:14" ht="24" outlineLevel="1" x14ac:dyDescent="0.25">
      <c r="B691" s="2">
        <f>'ЕФЕКТИВНІСТЬ 1 кв 2018 року'!B555</f>
        <v>517</v>
      </c>
      <c r="C691" s="34" t="str">
        <f>'ЕФЕКТИВНІСТЬ 1 кв 2018 року'!C555</f>
        <v>Старокостянтинівський районний суд Хмельницької області</v>
      </c>
      <c r="E691" s="83">
        <f>'ЕФЕКТИВНІСТЬ 1 кв 2018 року'!K555</f>
        <v>3955.2</v>
      </c>
      <c r="F691" s="5">
        <f>'ЕФЕКТИВНІСТЬ 1 кв 2018 року'!E555</f>
        <v>588.80999999999995</v>
      </c>
      <c r="G691" s="83">
        <f>'ЕФЕКТИВНІСТЬ 1 кв 2018 року'!N555</f>
        <v>1</v>
      </c>
      <c r="H691" s="65">
        <f>'ЕФЕКТИВНІСТЬ 1 кв 2018 року'!R555</f>
        <v>5.8400000000000007</v>
      </c>
      <c r="I691" s="65">
        <f>'ЕФЕКТИВНІСТЬ 1 кв 2018 року'!Q555</f>
        <v>0.91</v>
      </c>
      <c r="K691" s="23">
        <f>'ЕФЕКТИВНІСТЬ 1 кв 2018 року'!U555</f>
        <v>0</v>
      </c>
      <c r="L691" s="122" t="str">
        <f>'ЕФЕКТИВНІСТЬ 1 кв 2018 року'!V555</f>
        <v>АА</v>
      </c>
      <c r="M691" s="23">
        <f>'ЕФЕКТИВНІСТЬ 1 кв 2018 року'!W555</f>
        <v>0</v>
      </c>
      <c r="N691" s="17">
        <f>'ЕФЕКТИВНІСТЬ 1 кв 2018 року'!X555</f>
        <v>0</v>
      </c>
    </row>
    <row r="692" spans="2:14" ht="24" outlineLevel="1" x14ac:dyDescent="0.25">
      <c r="B692" s="2">
        <f>'ЕФЕКТИВНІСТЬ 1 кв 2018 року'!B556</f>
        <v>518</v>
      </c>
      <c r="C692" s="34" t="str">
        <f>'ЕФЕКТИВНІСТЬ 1 кв 2018 року'!C556</f>
        <v>Старосинявський районний суд Хмельницької області</v>
      </c>
      <c r="E692" s="83">
        <f>'ЕФЕКТИВНІСТЬ 1 кв 2018 року'!K556</f>
        <v>1588.9</v>
      </c>
      <c r="F692" s="5">
        <f>'ЕФЕКТИВНІСТЬ 1 кв 2018 року'!E556</f>
        <v>0</v>
      </c>
      <c r="G692" s="83">
        <f>'ЕФЕКТИВНІСТЬ 1 кв 2018 року'!N556</f>
        <v>5.3</v>
      </c>
      <c r="H692" s="65">
        <f>'ЕФЕКТИВНІСТЬ 1 кв 2018 року'!R556</f>
        <v>0</v>
      </c>
      <c r="I692" s="65">
        <f>'ЕФЕКТИВНІСТЬ 1 кв 2018 року'!Q556</f>
        <v>0</v>
      </c>
      <c r="K692" s="23">
        <f>'ЕФЕКТИВНІСТЬ 1 кв 2018 року'!U556</f>
        <v>0</v>
      </c>
      <c r="L692" s="122" t="str">
        <f>'ЕФЕКТИВНІСТЬ 1 кв 2018 року'!V556</f>
        <v>АА</v>
      </c>
      <c r="M692" s="23">
        <f>'ЕФЕКТИВНІСТЬ 1 кв 2018 року'!W556</f>
        <v>0</v>
      </c>
      <c r="N692" s="17">
        <f>'ЕФЕКТИВНІСТЬ 1 кв 2018 року'!X556</f>
        <v>0</v>
      </c>
    </row>
    <row r="693" spans="2:14" ht="24" outlineLevel="1" x14ac:dyDescent="0.25">
      <c r="B693" s="2">
        <f>'ЕФЕКТИВНІСТЬ 1 кв 2018 року'!B557</f>
        <v>519</v>
      </c>
      <c r="C693" s="34" t="str">
        <f>'ЕФЕКТИВНІСТЬ 1 кв 2018 року'!C557</f>
        <v>Теофіпольський районний суд Хмельницької області</v>
      </c>
      <c r="E693" s="83">
        <f>'ЕФЕКТИВНІСТЬ 1 кв 2018 року'!K557</f>
        <v>1897.6</v>
      </c>
      <c r="F693" s="5">
        <f>'ЕФЕКТИВНІСТЬ 1 кв 2018 року'!E557</f>
        <v>106.87</v>
      </c>
      <c r="G693" s="83">
        <f>'ЕФЕКТИВНІСТЬ 1 кв 2018 року'!N557</f>
        <v>2.2999999999999998</v>
      </c>
      <c r="H693" s="65">
        <f>'ЕФЕКТИВНІСТЬ 1 кв 2018 року'!R557</f>
        <v>-1.1000000000000001</v>
      </c>
      <c r="I693" s="65">
        <f>'ЕФЕКТИВНІСТЬ 1 кв 2018 року'!Q557</f>
        <v>-2.0699999999999998</v>
      </c>
      <c r="K693" s="23">
        <f>'ЕФЕКТИВНІСТЬ 1 кв 2018 року'!U557</f>
        <v>0</v>
      </c>
      <c r="L693" s="122">
        <f>'ЕФЕКТИВНІСТЬ 1 кв 2018 року'!V557</f>
        <v>0</v>
      </c>
      <c r="M693" s="23" t="str">
        <f>'ЕФЕКТИВНІСТЬ 1 кв 2018 року'!W557</f>
        <v>ВВ</v>
      </c>
      <c r="N693" s="17">
        <f>'ЕФЕКТИВНІСТЬ 1 кв 2018 року'!X557</f>
        <v>0</v>
      </c>
    </row>
    <row r="694" spans="2:14" ht="24" outlineLevel="1" x14ac:dyDescent="0.25">
      <c r="B694" s="2">
        <f>'ЕФЕКТИВНІСТЬ 1 кв 2018 року'!B558</f>
        <v>520</v>
      </c>
      <c r="C694" s="34" t="str">
        <f>'ЕФЕКТИВНІСТЬ 1 кв 2018 року'!C558</f>
        <v>Хмельницький міськрайонний суд Хмельницької області</v>
      </c>
      <c r="E694" s="83">
        <f>'ЕФЕКТИВНІСТЬ 1 кв 2018 року'!K558</f>
        <v>18317.400000000001</v>
      </c>
      <c r="F694" s="5">
        <f>'ЕФЕКТИВНІСТЬ 1 кв 2018 року'!E558</f>
        <v>2897.92</v>
      </c>
      <c r="G694" s="83">
        <f>'ЕФЕКТИВНІСТЬ 1 кв 2018 року'!N558</f>
        <v>31.1</v>
      </c>
      <c r="H694" s="65">
        <f>'ЕФЕКТИВНІСТЬ 1 кв 2018 року'!R558</f>
        <v>0.45</v>
      </c>
      <c r="I694" s="65">
        <f>'ЕФЕКТИВНІСТЬ 1 кв 2018 року'!Q558</f>
        <v>-0.52</v>
      </c>
      <c r="K694" s="23">
        <f>'ЕФЕКТИВНІСТЬ 1 кв 2018 року'!U558</f>
        <v>0</v>
      </c>
      <c r="L694" s="122">
        <f>'ЕФЕКТИВНІСТЬ 1 кв 2018 року'!V558</f>
        <v>0</v>
      </c>
      <c r="M694" s="23">
        <f>'ЕФЕКТИВНІСТЬ 1 кв 2018 року'!W558</f>
        <v>0</v>
      </c>
      <c r="N694" s="17" t="str">
        <f>'ЕФЕКТИВНІСТЬ 1 кв 2018 року'!X558</f>
        <v>ВА</v>
      </c>
    </row>
    <row r="695" spans="2:14" outlineLevel="1" x14ac:dyDescent="0.25">
      <c r="B695" s="2">
        <f>'ЕФЕКТИВНІСТЬ 1 кв 2018 року'!B559</f>
        <v>521</v>
      </c>
      <c r="C695" s="34" t="str">
        <f>'ЕФЕКТИВНІСТЬ 1 кв 2018 року'!C559</f>
        <v>Чемеровецький районний суд Хмельницької області</v>
      </c>
      <c r="E695" s="83">
        <f>'ЕФЕКТИВНІСТЬ 1 кв 2018 року'!K559</f>
        <v>2660.1</v>
      </c>
      <c r="F695" s="5">
        <f>'ЕФЕКТИВНІСТЬ 1 кв 2018 року'!E559</f>
        <v>186.12</v>
      </c>
      <c r="G695" s="83">
        <f>'ЕФЕКТИВНІСТЬ 1 кв 2018 року'!N559</f>
        <v>3.5</v>
      </c>
      <c r="H695" s="65">
        <f>'ЕФЕКТИВНІСТЬ 1 кв 2018 року'!R559</f>
        <v>-0.71</v>
      </c>
      <c r="I695" s="65">
        <f>'ЕФЕКТИВНІСТЬ 1 кв 2018 року'!Q559</f>
        <v>-0.44</v>
      </c>
      <c r="K695" s="23">
        <f>'ЕФЕКТИВНІСТЬ 1 кв 2018 року'!U559</f>
        <v>0</v>
      </c>
      <c r="L695" s="122">
        <f>'ЕФЕКТИВНІСТЬ 1 кв 2018 року'!V559</f>
        <v>0</v>
      </c>
      <c r="M695" s="23" t="str">
        <f>'ЕФЕКТИВНІСТЬ 1 кв 2018 року'!W559</f>
        <v>ВВ</v>
      </c>
      <c r="N695" s="17">
        <f>'ЕФЕКТИВНІСТЬ 1 кв 2018 року'!X559</f>
        <v>0</v>
      </c>
    </row>
    <row r="696" spans="2:14" ht="24" outlineLevel="1" x14ac:dyDescent="0.25">
      <c r="B696" s="2">
        <f>'ЕФЕКТИВНІСТЬ 1 кв 2018 року'!B560</f>
        <v>522</v>
      </c>
      <c r="C696" s="34" t="str">
        <f>'ЕФЕКТИВНІСТЬ 1 кв 2018 року'!C560</f>
        <v>Шепетівський міськрайонний суд Хмельницької області</v>
      </c>
      <c r="E696" s="83">
        <f>'ЕФЕКТИВНІСТЬ 1 кв 2018 року'!K560</f>
        <v>5577.1</v>
      </c>
      <c r="F696" s="5">
        <f>'ЕФЕКТИВНІСТЬ 1 кв 2018 року'!E560</f>
        <v>410.75</v>
      </c>
      <c r="G696" s="83">
        <f>'ЕФЕКТИВНІСТЬ 1 кв 2018 року'!N560</f>
        <v>8.5</v>
      </c>
      <c r="H696" s="65">
        <f>'ЕФЕКТИВНІСТЬ 1 кв 2018 року'!R560</f>
        <v>-0.71</v>
      </c>
      <c r="I696" s="65">
        <f>'ЕФЕКТИВНІСТЬ 1 кв 2018 року'!Q560</f>
        <v>-0.32000000000000006</v>
      </c>
      <c r="K696" s="23">
        <f>'ЕФЕКТИВНІСТЬ 1 кв 2018 року'!U560</f>
        <v>0</v>
      </c>
      <c r="L696" s="122">
        <f>'ЕФЕКТИВНІСТЬ 1 кв 2018 року'!V560</f>
        <v>0</v>
      </c>
      <c r="M696" s="23" t="str">
        <f>'ЕФЕКТИВНІСТЬ 1 кв 2018 року'!W560</f>
        <v>ВВ</v>
      </c>
      <c r="N696" s="17">
        <f>'ЕФЕКТИВНІСТЬ 1 кв 2018 року'!X560</f>
        <v>0</v>
      </c>
    </row>
    <row r="697" spans="2:14" ht="24" outlineLevel="1" x14ac:dyDescent="0.25">
      <c r="B697" s="2">
        <f>'ЕФЕКТИВНІСТЬ 1 кв 2018 року'!B561</f>
        <v>523</v>
      </c>
      <c r="C697" s="34" t="str">
        <f>'ЕФЕКТИВНІСТЬ 1 кв 2018 року'!C561</f>
        <v>Ярмолинецький районний суд Хмельницької області</v>
      </c>
      <c r="E697" s="83">
        <f>'ЕФЕКТИВНІСТЬ 1 кв 2018 року'!K561</f>
        <v>3160.9</v>
      </c>
      <c r="F697" s="5">
        <f>'ЕФЕКТИВНІСТЬ 1 кв 2018 року'!E561</f>
        <v>320.2</v>
      </c>
      <c r="G697" s="83">
        <f>'ЕФЕКТИВНІСТЬ 1 кв 2018 року'!N561</f>
        <v>5</v>
      </c>
      <c r="H697" s="65">
        <f>'ЕФЕКТИВНІСТЬ 1 кв 2018 року'!R561</f>
        <v>-0.19</v>
      </c>
      <c r="I697" s="65">
        <f>'ЕФЕКТИВНІСТЬ 1 кв 2018 року'!Q561</f>
        <v>-0.66999999999999993</v>
      </c>
      <c r="K697" s="23">
        <f>'ЕФЕКТИВНІСТЬ 1 кв 2018 року'!U561</f>
        <v>0</v>
      </c>
      <c r="L697" s="122">
        <f>'ЕФЕКТИВНІСТЬ 1 кв 2018 року'!V561</f>
        <v>0</v>
      </c>
      <c r="M697" s="23" t="str">
        <f>'ЕФЕКТИВНІСТЬ 1 кв 2018 року'!W561</f>
        <v>ВВ</v>
      </c>
      <c r="N697" s="17">
        <f>'ЕФЕКТИВНІСТЬ 1 кв 2018 року'!X561</f>
        <v>0</v>
      </c>
    </row>
    <row r="698" spans="2:14" ht="18.75" x14ac:dyDescent="0.25">
      <c r="C698" s="134" t="s">
        <v>717</v>
      </c>
      <c r="E698" s="78"/>
      <c r="F698" s="78"/>
      <c r="G698" s="78"/>
      <c r="H698" s="78"/>
      <c r="I698" s="78"/>
      <c r="K698" s="78"/>
      <c r="L698" s="78"/>
      <c r="M698" s="78"/>
      <c r="N698" s="78"/>
    </row>
    <row r="699" spans="2:14" outlineLevel="1" x14ac:dyDescent="0.25">
      <c r="B699" s="2">
        <f>'ЕФЕКТИВНІСТЬ 1 кв 2018 року'!B562</f>
        <v>524</v>
      </c>
      <c r="C699" s="34" t="str">
        <f>'ЕФЕКТИВНІСТЬ 1 кв 2018 року'!C562</f>
        <v>Ватутінський міський суд Черкаської області</v>
      </c>
      <c r="E699" s="83">
        <f>'ЕФЕКТИВНІСТЬ 1 кв 2018 року'!K562</f>
        <v>1695.3</v>
      </c>
      <c r="F699" s="5">
        <f>'ЕФЕКТИВНІСТЬ 1 кв 2018 року'!E562</f>
        <v>67.52</v>
      </c>
      <c r="G699" s="83">
        <f>'ЕФЕКТИВНІСТЬ 1 кв 2018 року'!N562</f>
        <v>2.1</v>
      </c>
      <c r="H699" s="65">
        <f>'ЕФЕКТИВНІСТЬ 1 кв 2018 року'!R562</f>
        <v>-1.9100000000000001</v>
      </c>
      <c r="I699" s="65">
        <f>'ЕФЕКТИВНІСТЬ 1 кв 2018 року'!Q562</f>
        <v>-1.33</v>
      </c>
      <c r="K699" s="23">
        <f>'ЕФЕКТИВНІСТЬ 1 кв 2018 року'!U562</f>
        <v>0</v>
      </c>
      <c r="L699" s="122">
        <f>'ЕФЕКТИВНІСТЬ 1 кв 2018 року'!V562</f>
        <v>0</v>
      </c>
      <c r="M699" s="23" t="str">
        <f>'ЕФЕКТИВНІСТЬ 1 кв 2018 року'!W562</f>
        <v>ВВ</v>
      </c>
      <c r="N699" s="17">
        <f>'ЕФЕКТИВНІСТЬ 1 кв 2018 року'!X562</f>
        <v>0</v>
      </c>
    </row>
    <row r="700" spans="2:14" outlineLevel="1" x14ac:dyDescent="0.25">
      <c r="B700" s="2">
        <f>'ЕФЕКТИВНІСТЬ 1 кв 2018 року'!B563</f>
        <v>525</v>
      </c>
      <c r="C700" s="34" t="str">
        <f>'ЕФЕКТИВНІСТЬ 1 кв 2018 року'!C563</f>
        <v>Городищенський районний суд Черкаської області</v>
      </c>
      <c r="E700" s="83">
        <f>'ЕФЕКТИВНІСТЬ 1 кв 2018 року'!K563</f>
        <v>2696.9</v>
      </c>
      <c r="F700" s="5">
        <f>'ЕФЕКТИВНІСТЬ 1 кв 2018 року'!E563</f>
        <v>152.85</v>
      </c>
      <c r="G700" s="83">
        <f>'ЕФЕКТИВНІСТЬ 1 кв 2018 року'!N563</f>
        <v>3.8</v>
      </c>
      <c r="H700" s="65">
        <f>'ЕФЕКТИВНІСТЬ 1 кв 2018 року'!R563</f>
        <v>-1.1499999999999999</v>
      </c>
      <c r="I700" s="65">
        <f>'ЕФЕКТИВНІСТЬ 1 кв 2018 року'!Q563</f>
        <v>-4.21</v>
      </c>
      <c r="K700" s="23">
        <f>'ЕФЕКТИВНІСТЬ 1 кв 2018 року'!U563</f>
        <v>0</v>
      </c>
      <c r="L700" s="122">
        <f>'ЕФЕКТИВНІСТЬ 1 кв 2018 року'!V563</f>
        <v>0</v>
      </c>
      <c r="M700" s="23" t="str">
        <f>'ЕФЕКТИВНІСТЬ 1 кв 2018 року'!W563</f>
        <v>ВВ</v>
      </c>
      <c r="N700" s="17">
        <f>'ЕФЕКТИВНІСТЬ 1 кв 2018 року'!X563</f>
        <v>0</v>
      </c>
    </row>
    <row r="701" spans="2:14" outlineLevel="1" x14ac:dyDescent="0.25">
      <c r="B701" s="2">
        <f>'ЕФЕКТИВНІСТЬ 1 кв 2018 року'!B564</f>
        <v>526</v>
      </c>
      <c r="C701" s="34" t="str">
        <f>'ЕФЕКТИВНІСТЬ 1 кв 2018 року'!C564</f>
        <v>Драбівський районний суд Черкаської області</v>
      </c>
      <c r="E701" s="83">
        <f>'ЕФЕКТИВНІСТЬ 1 кв 2018 року'!K564</f>
        <v>1398</v>
      </c>
      <c r="F701" s="5">
        <f>'ЕФЕКТИВНІСТЬ 1 кв 2018 року'!E564</f>
        <v>0</v>
      </c>
      <c r="G701" s="83">
        <f>'ЕФЕКТИВНІСТЬ 1 кв 2018 року'!N564</f>
        <v>1</v>
      </c>
      <c r="H701" s="65">
        <f>'ЕФЕКТИВНІСТЬ 1 кв 2018 року'!R564</f>
        <v>0</v>
      </c>
      <c r="I701" s="65">
        <f>'ЕФЕКТИВНІСТЬ 1 кв 2018 року'!Q564</f>
        <v>0</v>
      </c>
      <c r="K701" s="23">
        <f>'ЕФЕКТИВНІСТЬ 1 кв 2018 року'!U564</f>
        <v>0</v>
      </c>
      <c r="L701" s="122" t="str">
        <f>'ЕФЕКТИВНІСТЬ 1 кв 2018 року'!V564</f>
        <v>АА</v>
      </c>
      <c r="M701" s="23">
        <f>'ЕФЕКТИВНІСТЬ 1 кв 2018 року'!W564</f>
        <v>0</v>
      </c>
      <c r="N701" s="17">
        <f>'ЕФЕКТИВНІСТЬ 1 кв 2018 року'!X564</f>
        <v>0</v>
      </c>
    </row>
    <row r="702" spans="2:14" outlineLevel="1" x14ac:dyDescent="0.25">
      <c r="B702" s="2">
        <f>'ЕФЕКТИВНІСТЬ 1 кв 2018 року'!B565</f>
        <v>527</v>
      </c>
      <c r="C702" s="34" t="str">
        <f>'ЕФЕКТИВНІСТЬ 1 кв 2018 року'!C565</f>
        <v>Жашківський районний суд Черкаської області</v>
      </c>
      <c r="E702" s="83">
        <f>'ЕФЕКТИВНІСТЬ 1 кв 2018 року'!K565</f>
        <v>2575.6999999999998</v>
      </c>
      <c r="F702" s="5">
        <f>'ЕФЕКТИВНІСТЬ 1 кв 2018 року'!E565</f>
        <v>170.76</v>
      </c>
      <c r="G702" s="83">
        <f>'ЕФЕКТИВНІСТЬ 1 кв 2018 року'!N565</f>
        <v>2.6</v>
      </c>
      <c r="H702" s="65">
        <f>'ЕФЕКТИВНІСТЬ 1 кв 2018 року'!R565</f>
        <v>-0.64</v>
      </c>
      <c r="I702" s="65">
        <f>'ЕФЕКТИВНІСТЬ 1 кв 2018 року'!Q565</f>
        <v>-0.84</v>
      </c>
      <c r="K702" s="23">
        <f>'ЕФЕКТИВНІСТЬ 1 кв 2018 року'!U565</f>
        <v>0</v>
      </c>
      <c r="L702" s="122">
        <f>'ЕФЕКТИВНІСТЬ 1 кв 2018 року'!V565</f>
        <v>0</v>
      </c>
      <c r="M702" s="23" t="str">
        <f>'ЕФЕКТИВНІСТЬ 1 кв 2018 року'!W565</f>
        <v>ВВ</v>
      </c>
      <c r="N702" s="17">
        <f>'ЕФЕКТИВНІСТЬ 1 кв 2018 року'!X565</f>
        <v>0</v>
      </c>
    </row>
    <row r="703" spans="2:14" outlineLevel="1" x14ac:dyDescent="0.25">
      <c r="B703" s="2">
        <f>'ЕФЕКТИВНІСТЬ 1 кв 2018 року'!B566</f>
        <v>528</v>
      </c>
      <c r="C703" s="34" t="str">
        <f>'ЕФЕКТИВНІСТЬ 1 кв 2018 року'!C566</f>
        <v>Звенигородський районний суд Черкаської області</v>
      </c>
      <c r="E703" s="83">
        <f>'ЕФЕКТИВНІСТЬ 1 кв 2018 року'!K566</f>
        <v>2798.7</v>
      </c>
      <c r="F703" s="5">
        <f>'ЕФЕКТИВНІСТЬ 1 кв 2018 року'!E566</f>
        <v>224.73</v>
      </c>
      <c r="G703" s="83">
        <f>'ЕФЕКТИВНІСТЬ 1 кв 2018 року'!N566</f>
        <v>3.7</v>
      </c>
      <c r="H703" s="65">
        <f>'ЕФЕКТИВНІСТЬ 1 кв 2018 року'!R566</f>
        <v>-0.46</v>
      </c>
      <c r="I703" s="65">
        <f>'ЕФЕКТИВНІСТЬ 1 кв 2018 року'!Q566</f>
        <v>-1.77</v>
      </c>
      <c r="K703" s="23">
        <f>'ЕФЕКТИВНІСТЬ 1 кв 2018 року'!U566</f>
        <v>0</v>
      </c>
      <c r="L703" s="122">
        <f>'ЕФЕКТИВНІСТЬ 1 кв 2018 року'!V566</f>
        <v>0</v>
      </c>
      <c r="M703" s="23" t="str">
        <f>'ЕФЕКТИВНІСТЬ 1 кв 2018 року'!W566</f>
        <v>ВВ</v>
      </c>
      <c r="N703" s="17">
        <f>'ЕФЕКТИВНІСТЬ 1 кв 2018 року'!X566</f>
        <v>0</v>
      </c>
    </row>
    <row r="704" spans="2:14" ht="24" outlineLevel="1" x14ac:dyDescent="0.25">
      <c r="B704" s="2">
        <f>'ЕФЕКТИВНІСТЬ 1 кв 2018 року'!B567</f>
        <v>529</v>
      </c>
      <c r="C704" s="34" t="str">
        <f>'ЕФЕКТИВНІСТЬ 1 кв 2018 року'!C567</f>
        <v>Золотоніський міськрайонний суд Черкаської області</v>
      </c>
      <c r="E704" s="83">
        <f>'ЕФЕКТИВНІСТЬ 1 кв 2018 року'!K567</f>
        <v>4169.5</v>
      </c>
      <c r="F704" s="5">
        <f>'ЕФЕКТИВНІСТЬ 1 кв 2018 року'!E567</f>
        <v>633.75</v>
      </c>
      <c r="G704" s="83">
        <f>'ЕФЕКТИВНІСТЬ 1 кв 2018 року'!N567</f>
        <v>3.4</v>
      </c>
      <c r="H704" s="65">
        <f>'ЕФЕКТИВНІСТЬ 1 кв 2018 року'!R567</f>
        <v>1.44</v>
      </c>
      <c r="I704" s="65">
        <f>'ЕФЕКТИВНІСТЬ 1 кв 2018 року'!Q567</f>
        <v>-0.89</v>
      </c>
      <c r="K704" s="23">
        <f>'ЕФЕКТИВНІСТЬ 1 кв 2018 року'!U567</f>
        <v>0</v>
      </c>
      <c r="L704" s="122">
        <f>'ЕФЕКТИВНІСТЬ 1 кв 2018 року'!V567</f>
        <v>0</v>
      </c>
      <c r="M704" s="23">
        <f>'ЕФЕКТИВНІСТЬ 1 кв 2018 року'!W567</f>
        <v>0</v>
      </c>
      <c r="N704" s="17" t="str">
        <f>'ЕФЕКТИВНІСТЬ 1 кв 2018 року'!X567</f>
        <v>ВА</v>
      </c>
    </row>
    <row r="705" spans="2:14" outlineLevel="1" x14ac:dyDescent="0.25">
      <c r="B705" s="2">
        <f>'ЕФЕКТИВНІСТЬ 1 кв 2018 року'!B568</f>
        <v>530</v>
      </c>
      <c r="C705" s="34" t="str">
        <f>'ЕФЕКТИВНІСТЬ 1 кв 2018 року'!C568</f>
        <v>Кам'янський районний суд Черкаської області</v>
      </c>
      <c r="E705" s="83">
        <f>'ЕФЕКТИВНІСТЬ 1 кв 2018 року'!K568</f>
        <v>1914</v>
      </c>
      <c r="F705" s="5">
        <f>'ЕФЕКТИВНІСТЬ 1 кв 2018 року'!E568</f>
        <v>151.5</v>
      </c>
      <c r="G705" s="83">
        <f>'ЕФЕКТИВНІСТЬ 1 кв 2018 року'!N568</f>
        <v>1</v>
      </c>
      <c r="H705" s="65">
        <f>'ЕФЕКТИВНІСТЬ 1 кв 2018 року'!R568</f>
        <v>0.52</v>
      </c>
      <c r="I705" s="65">
        <f>'ЕФЕКТИВНІСТЬ 1 кв 2018 року'!Q568</f>
        <v>-0.99</v>
      </c>
      <c r="K705" s="23">
        <f>'ЕФЕКТИВНІСТЬ 1 кв 2018 року'!U568</f>
        <v>0</v>
      </c>
      <c r="L705" s="122">
        <f>'ЕФЕКТИВНІСТЬ 1 кв 2018 року'!V568</f>
        <v>0</v>
      </c>
      <c r="M705" s="23">
        <f>'ЕФЕКТИВНІСТЬ 1 кв 2018 року'!W568</f>
        <v>0</v>
      </c>
      <c r="N705" s="17" t="str">
        <f>'ЕФЕКТИВНІСТЬ 1 кв 2018 року'!X568</f>
        <v>ВА</v>
      </c>
    </row>
    <row r="706" spans="2:14" outlineLevel="1" x14ac:dyDescent="0.25">
      <c r="B706" s="2">
        <f>'ЕФЕКТИВНІСТЬ 1 кв 2018 року'!B569</f>
        <v>531</v>
      </c>
      <c r="C706" s="34" t="str">
        <f>'ЕФЕКТИВНІСТЬ 1 кв 2018 року'!C569</f>
        <v>Канівський міськрайонний суд Черкаської області</v>
      </c>
      <c r="E706" s="83">
        <f>'ЕФЕКТИВНІСТЬ 1 кв 2018 року'!K569</f>
        <v>3706.4</v>
      </c>
      <c r="F706" s="5">
        <f>'ЕФЕКТИВНІСТЬ 1 кв 2018 року'!E569</f>
        <v>296.51</v>
      </c>
      <c r="G706" s="83">
        <f>'ЕФЕКТИВНІСТЬ 1 кв 2018 року'!N569</f>
        <v>2.4</v>
      </c>
      <c r="H706" s="65">
        <f>'ЕФЕКТИВНІСТЬ 1 кв 2018 року'!R569</f>
        <v>0.22999999999999998</v>
      </c>
      <c r="I706" s="65">
        <f>'ЕФЕКТИВНІСТЬ 1 кв 2018 року'!Q569</f>
        <v>-0.35</v>
      </c>
      <c r="K706" s="23">
        <f>'ЕФЕКТИВНІСТЬ 1 кв 2018 року'!U569</f>
        <v>0</v>
      </c>
      <c r="L706" s="122">
        <f>'ЕФЕКТИВНІСТЬ 1 кв 2018 року'!V569</f>
        <v>0</v>
      </c>
      <c r="M706" s="23">
        <f>'ЕФЕКТИВНІСТЬ 1 кв 2018 року'!W569</f>
        <v>0</v>
      </c>
      <c r="N706" s="17" t="str">
        <f>'ЕФЕКТИВНІСТЬ 1 кв 2018 року'!X569</f>
        <v>ВА</v>
      </c>
    </row>
    <row r="707" spans="2:14" ht="24" outlineLevel="1" x14ac:dyDescent="0.25">
      <c r="B707" s="2">
        <f>'ЕФЕКТИВНІСТЬ 1 кв 2018 року'!B570</f>
        <v>532</v>
      </c>
      <c r="C707" s="34" t="str">
        <f>'ЕФЕКТИВНІСТЬ 1 кв 2018 року'!C570</f>
        <v>Катеринопільський районний суд Черкаської області</v>
      </c>
      <c r="E707" s="83">
        <f>'ЕФЕКТИВНІСТЬ 1 кв 2018 року'!K570</f>
        <v>2342.6999999999998</v>
      </c>
      <c r="F707" s="5">
        <f>'ЕФЕКТИВНІСТЬ 1 кв 2018 року'!E570</f>
        <v>126.54</v>
      </c>
      <c r="G707" s="83">
        <f>'ЕФЕКТИВНІСТЬ 1 кв 2018 року'!N570</f>
        <v>2</v>
      </c>
      <c r="H707" s="65">
        <f>'ЕФЕКТИВНІСТЬ 1 кв 2018 року'!R570</f>
        <v>-0.98</v>
      </c>
      <c r="I707" s="65">
        <f>'ЕФЕКТИВНІСТЬ 1 кв 2018 року'!Q570</f>
        <v>-2.0499999999999998</v>
      </c>
      <c r="K707" s="23">
        <f>'ЕФЕКТИВНІСТЬ 1 кв 2018 року'!U570</f>
        <v>0</v>
      </c>
      <c r="L707" s="122">
        <f>'ЕФЕКТИВНІСТЬ 1 кв 2018 року'!V570</f>
        <v>0</v>
      </c>
      <c r="M707" s="23" t="str">
        <f>'ЕФЕКТИВНІСТЬ 1 кв 2018 року'!W570</f>
        <v>ВВ</v>
      </c>
      <c r="N707" s="17">
        <f>'ЕФЕКТИВНІСТЬ 1 кв 2018 року'!X570</f>
        <v>0</v>
      </c>
    </row>
    <row r="708" spans="2:14" ht="24" outlineLevel="1" x14ac:dyDescent="0.25">
      <c r="B708" s="2">
        <f>'ЕФЕКТИВНІСТЬ 1 кв 2018 року'!B571</f>
        <v>533</v>
      </c>
      <c r="C708" s="34" t="str">
        <f>'ЕФЕКТИВНІСТЬ 1 кв 2018 року'!C571</f>
        <v>Корсунь-Шевченківський районний суд Черкаської області</v>
      </c>
      <c r="E708" s="83">
        <f>'ЕФЕКТИВНІСТЬ 1 кв 2018 року'!K571</f>
        <v>2044.6</v>
      </c>
      <c r="F708" s="5">
        <f>'ЕФЕКТИВНІСТЬ 1 кв 2018 року'!E571</f>
        <v>180.3</v>
      </c>
      <c r="G708" s="83">
        <f>'ЕФЕКТИВНІСТЬ 1 кв 2018 року'!N571</f>
        <v>1.9</v>
      </c>
      <c r="H708" s="65">
        <f>'ЕФЕКТИВНІСТЬ 1 кв 2018 року'!R571</f>
        <v>0.02</v>
      </c>
      <c r="I708" s="65">
        <f>'ЕФЕКТИВНІСТЬ 1 кв 2018 року'!Q571</f>
        <v>-0.99</v>
      </c>
      <c r="K708" s="23">
        <f>'ЕФЕКТИВНІСТЬ 1 кв 2018 року'!U571</f>
        <v>0</v>
      </c>
      <c r="L708" s="122">
        <f>'ЕФЕКТИВНІСТЬ 1 кв 2018 року'!V571</f>
        <v>0</v>
      </c>
      <c r="M708" s="23">
        <f>'ЕФЕКТИВНІСТЬ 1 кв 2018 року'!W571</f>
        <v>0</v>
      </c>
      <c r="N708" s="17" t="str">
        <f>'ЕФЕКТИВНІСТЬ 1 кв 2018 року'!X571</f>
        <v>ВА</v>
      </c>
    </row>
    <row r="709" spans="2:14" outlineLevel="1" x14ac:dyDescent="0.25">
      <c r="B709" s="2">
        <f>'ЕФЕКТИВНІСТЬ 1 кв 2018 року'!B572</f>
        <v>534</v>
      </c>
      <c r="C709" s="34" t="str">
        <f>'ЕФЕКТИВНІСТЬ 1 кв 2018 року'!C572</f>
        <v>Лисянський районний суд Черкаської області</v>
      </c>
      <c r="E709" s="83">
        <f>'ЕФЕКТИВНІСТЬ 1 кв 2018 року'!K572</f>
        <v>2244.9</v>
      </c>
      <c r="F709" s="5">
        <f>'ЕФЕКТИВНІСТЬ 1 кв 2018 року'!E572</f>
        <v>139.65</v>
      </c>
      <c r="G709" s="83">
        <f>'ЕФЕКТИВНІСТЬ 1 кв 2018 року'!N572</f>
        <v>3.6</v>
      </c>
      <c r="H709" s="65">
        <f>'ЕФЕКТИВНІСТЬ 1 кв 2018 року'!R572</f>
        <v>-1.02</v>
      </c>
      <c r="I709" s="65">
        <f>'ЕФЕКТИВНІСТЬ 1 кв 2018 року'!Q572</f>
        <v>-0.22</v>
      </c>
      <c r="K709" s="23">
        <f>'ЕФЕКТИВНІСТЬ 1 кв 2018 року'!U572</f>
        <v>0</v>
      </c>
      <c r="L709" s="122">
        <f>'ЕФЕКТИВНІСТЬ 1 кв 2018 року'!V572</f>
        <v>0</v>
      </c>
      <c r="M709" s="23" t="str">
        <f>'ЕФЕКТИВНІСТЬ 1 кв 2018 року'!W572</f>
        <v>ВВ</v>
      </c>
      <c r="N709" s="17">
        <f>'ЕФЕКТИВНІСТЬ 1 кв 2018 року'!X572</f>
        <v>0</v>
      </c>
    </row>
    <row r="710" spans="2:14" outlineLevel="1" x14ac:dyDescent="0.25">
      <c r="B710" s="2">
        <f>'ЕФЕКТИВНІСТЬ 1 кв 2018 року'!B573</f>
        <v>535</v>
      </c>
      <c r="C710" s="34" t="str">
        <f>'ЕФЕКТИВНІСТЬ 1 кв 2018 року'!C573</f>
        <v>Маньківський районний суд Черкаської області</v>
      </c>
      <c r="E710" s="83">
        <f>'ЕФЕКТИВНІСТЬ 1 кв 2018 року'!K573</f>
        <v>2459.4</v>
      </c>
      <c r="F710" s="5">
        <f>'ЕФЕКТИВНІСТЬ 1 кв 2018 року'!E573</f>
        <v>147.26</v>
      </c>
      <c r="G710" s="83">
        <f>'ЕФЕКТИВНІСТЬ 1 кв 2018 року'!N573</f>
        <v>2.9</v>
      </c>
      <c r="H710" s="65">
        <f>'ЕФЕКТИВНІСТЬ 1 кв 2018 року'!R573</f>
        <v>-0.94</v>
      </c>
      <c r="I710" s="65">
        <f>'ЕФЕКТИВНІСТЬ 1 кв 2018 року'!Q573</f>
        <v>-1.08</v>
      </c>
      <c r="K710" s="23">
        <f>'ЕФЕКТИВНІСТЬ 1 кв 2018 року'!U573</f>
        <v>0</v>
      </c>
      <c r="L710" s="122">
        <f>'ЕФЕКТИВНІСТЬ 1 кв 2018 року'!V573</f>
        <v>0</v>
      </c>
      <c r="M710" s="23" t="str">
        <f>'ЕФЕКТИВНІСТЬ 1 кв 2018 року'!W573</f>
        <v>ВВ</v>
      </c>
      <c r="N710" s="17">
        <f>'ЕФЕКТИВНІСТЬ 1 кв 2018 року'!X573</f>
        <v>0</v>
      </c>
    </row>
    <row r="711" spans="2:14" ht="24" outlineLevel="1" x14ac:dyDescent="0.25">
      <c r="B711" s="2">
        <f>'ЕФЕКТИВНІСТЬ 1 кв 2018 року'!B574</f>
        <v>536</v>
      </c>
      <c r="C711" s="34" t="str">
        <f>'ЕФЕКТИВНІСТЬ 1 кв 2018 року'!C574</f>
        <v>Монастирищенський районний суд Черкаської області</v>
      </c>
      <c r="E711" s="83">
        <f>'ЕФЕКТИВНІСТЬ 1 кв 2018 року'!K574</f>
        <v>2389.6</v>
      </c>
      <c r="F711" s="5">
        <f>'ЕФЕКТИВНІСТЬ 1 кв 2018 року'!E574</f>
        <v>111.37</v>
      </c>
      <c r="G711" s="83">
        <f>'ЕФЕКТИВНІСТЬ 1 кв 2018 року'!N574</f>
        <v>2.8</v>
      </c>
      <c r="H711" s="65">
        <f>'ЕФЕКТИВНІСТЬ 1 кв 2018 року'!R574</f>
        <v>-1.5</v>
      </c>
      <c r="I711" s="65">
        <f>'ЕФЕКТИВНІСТЬ 1 кв 2018 року'!Q574</f>
        <v>-0.96</v>
      </c>
      <c r="K711" s="23">
        <f>'ЕФЕКТИВНІСТЬ 1 кв 2018 року'!U574</f>
        <v>0</v>
      </c>
      <c r="L711" s="122">
        <f>'ЕФЕКТИВНІСТЬ 1 кв 2018 року'!V574</f>
        <v>0</v>
      </c>
      <c r="M711" s="23" t="str">
        <f>'ЕФЕКТИВНІСТЬ 1 кв 2018 року'!W574</f>
        <v>ВВ</v>
      </c>
      <c r="N711" s="17">
        <f>'ЕФЕКТИВНІСТЬ 1 кв 2018 року'!X574</f>
        <v>0</v>
      </c>
    </row>
    <row r="712" spans="2:14" outlineLevel="1" x14ac:dyDescent="0.25">
      <c r="B712" s="2">
        <f>'ЕФЕКТИВНІСТЬ 1 кв 2018 року'!B575</f>
        <v>537</v>
      </c>
      <c r="C712" s="34" t="str">
        <f>'ЕФЕКТИВНІСТЬ 1 кв 2018 року'!C575</f>
        <v>Придніпровський районний суд м.Черкаси</v>
      </c>
      <c r="E712" s="83">
        <f>'ЕФЕКТИВНІСТЬ 1 кв 2018 року'!K575</f>
        <v>9078.1</v>
      </c>
      <c r="F712" s="5">
        <f>'ЕФЕКТИВНІСТЬ 1 кв 2018 року'!E575</f>
        <v>1146.0899999999999</v>
      </c>
      <c r="G712" s="83">
        <f>'ЕФЕКТИВНІСТЬ 1 кв 2018 року'!N575</f>
        <v>12.8</v>
      </c>
      <c r="H712" s="65">
        <f>'ЕФЕКТИВНІСТЬ 1 кв 2018 року'!R575</f>
        <v>0.26999999999999996</v>
      </c>
      <c r="I712" s="65">
        <f>'ЕФЕКТИВНІСТЬ 1 кв 2018 року'!Q575</f>
        <v>-0.27999999999999997</v>
      </c>
      <c r="K712" s="23">
        <f>'ЕФЕКТИВНІСТЬ 1 кв 2018 року'!U575</f>
        <v>0</v>
      </c>
      <c r="L712" s="122">
        <f>'ЕФЕКТИВНІСТЬ 1 кв 2018 року'!V575</f>
        <v>0</v>
      </c>
      <c r="M712" s="23">
        <f>'ЕФЕКТИВНІСТЬ 1 кв 2018 року'!W575</f>
        <v>0</v>
      </c>
      <c r="N712" s="17" t="str">
        <f>'ЕФЕКТИВНІСТЬ 1 кв 2018 року'!X575</f>
        <v>ВА</v>
      </c>
    </row>
    <row r="713" spans="2:14" outlineLevel="1" x14ac:dyDescent="0.25">
      <c r="B713" s="2">
        <f>'ЕФЕКТИВНІСТЬ 1 кв 2018 року'!B576</f>
        <v>538</v>
      </c>
      <c r="C713" s="34" t="str">
        <f>'ЕФЕКТИВНІСТЬ 1 кв 2018 року'!C576</f>
        <v>Смілянський міськрайонний суд Черкаської області</v>
      </c>
      <c r="E713" s="83">
        <f>'ЕФЕКТИВНІСТЬ 1 кв 2018 року'!K576</f>
        <v>4578</v>
      </c>
      <c r="F713" s="5">
        <f>'ЕФЕКТИВНІСТЬ 1 кв 2018 року'!E576</f>
        <v>433.12</v>
      </c>
      <c r="G713" s="83">
        <f>'ЕФЕКТИВНІСТЬ 1 кв 2018 року'!N576</f>
        <v>3.9</v>
      </c>
      <c r="H713" s="65">
        <f>'ЕФЕКТИВНІСТЬ 1 кв 2018 року'!R576</f>
        <v>0.26</v>
      </c>
      <c r="I713" s="65">
        <f>'ЕФЕКТИВНІСТЬ 1 кв 2018 року'!Q576</f>
        <v>-2.4300000000000002</v>
      </c>
      <c r="K713" s="23">
        <f>'ЕФЕКТИВНІСТЬ 1 кв 2018 року'!U576</f>
        <v>0</v>
      </c>
      <c r="L713" s="122">
        <f>'ЕФЕКТИВНІСТЬ 1 кв 2018 року'!V576</f>
        <v>0</v>
      </c>
      <c r="M713" s="23">
        <f>'ЕФЕКТИВНІСТЬ 1 кв 2018 року'!W576</f>
        <v>0</v>
      </c>
      <c r="N713" s="17" t="str">
        <f>'ЕФЕКТИВНІСТЬ 1 кв 2018 року'!X576</f>
        <v>ВА</v>
      </c>
    </row>
    <row r="714" spans="2:14" outlineLevel="1" x14ac:dyDescent="0.25">
      <c r="B714" s="2">
        <f>'ЕФЕКТИВНІСТЬ 1 кв 2018 року'!B577</f>
        <v>539</v>
      </c>
      <c r="C714" s="34" t="str">
        <f>'ЕФЕКТИВНІСТЬ 1 кв 2018 року'!C577</f>
        <v>Соснівський районний суд м.Черкаси</v>
      </c>
      <c r="E714" s="83">
        <f>'ЕФЕКТИВНІСТЬ 1 кв 2018 року'!K577</f>
        <v>8292.7999999999993</v>
      </c>
      <c r="F714" s="5">
        <f>'ЕФЕКТИВНІСТЬ 1 кв 2018 року'!E577</f>
        <v>1433.29</v>
      </c>
      <c r="G714" s="83">
        <f>'ЕФЕКТИВНІСТЬ 1 кв 2018 року'!N577</f>
        <v>11.4</v>
      </c>
      <c r="H714" s="65">
        <f>'ЕФЕКТИВНІСТЬ 1 кв 2018 року'!R577</f>
        <v>0.86</v>
      </c>
      <c r="I714" s="65">
        <f>'ЕФЕКТИВНІСТЬ 1 кв 2018 року'!Q577</f>
        <v>-0.41000000000000003</v>
      </c>
      <c r="K714" s="23">
        <f>'ЕФЕКТИВНІСТЬ 1 кв 2018 року'!U577</f>
        <v>0</v>
      </c>
      <c r="L714" s="122">
        <f>'ЕФЕКТИВНІСТЬ 1 кв 2018 року'!V577</f>
        <v>0</v>
      </c>
      <c r="M714" s="23">
        <f>'ЕФЕКТИВНІСТЬ 1 кв 2018 року'!W577</f>
        <v>0</v>
      </c>
      <c r="N714" s="17" t="str">
        <f>'ЕФЕКТИВНІСТЬ 1 кв 2018 року'!X577</f>
        <v>ВА</v>
      </c>
    </row>
    <row r="715" spans="2:14" outlineLevel="1" x14ac:dyDescent="0.25">
      <c r="B715" s="2">
        <f>'ЕФЕКТИВНІСТЬ 1 кв 2018 року'!B578</f>
        <v>540</v>
      </c>
      <c r="C715" s="34" t="str">
        <f>'ЕФЕКТИВНІСТЬ 1 кв 2018 року'!C578</f>
        <v>Тальнівський районний суд Черкаської області</v>
      </c>
      <c r="E715" s="83">
        <f>'ЕФЕКТИВНІСТЬ 1 кв 2018 року'!K578</f>
        <v>2391.6</v>
      </c>
      <c r="F715" s="5">
        <f>'ЕФЕКТИВНІСТЬ 1 кв 2018 року'!E578</f>
        <v>244.88</v>
      </c>
      <c r="G715" s="83">
        <f>'ЕФЕКТИВНІСТЬ 1 кв 2018 року'!N578</f>
        <v>3.8</v>
      </c>
      <c r="H715" s="65">
        <f>'ЕФЕКТИВНІСТЬ 1 кв 2018 року'!R578</f>
        <v>-0.18</v>
      </c>
      <c r="I715" s="65">
        <f>'ЕФЕКТИВНІСТЬ 1 кв 2018 року'!Q578</f>
        <v>-0.96</v>
      </c>
      <c r="K715" s="23">
        <f>'ЕФЕКТИВНІСТЬ 1 кв 2018 року'!U578</f>
        <v>0</v>
      </c>
      <c r="L715" s="122">
        <f>'ЕФЕКТИВНІСТЬ 1 кв 2018 року'!V578</f>
        <v>0</v>
      </c>
      <c r="M715" s="23" t="str">
        <f>'ЕФЕКТИВНІСТЬ 1 кв 2018 року'!W578</f>
        <v>ВВ</v>
      </c>
      <c r="N715" s="17">
        <f>'ЕФЕКТИВНІСТЬ 1 кв 2018 року'!X578</f>
        <v>0</v>
      </c>
    </row>
    <row r="716" spans="2:14" outlineLevel="1" x14ac:dyDescent="0.25">
      <c r="B716" s="2">
        <f>'ЕФЕКТИВНІСТЬ 1 кв 2018 року'!B579</f>
        <v>541</v>
      </c>
      <c r="C716" s="34" t="str">
        <f>'ЕФЕКТИВНІСТЬ 1 кв 2018 року'!C579</f>
        <v>Уманський міськрайонний суд Черкаської області</v>
      </c>
      <c r="E716" s="83">
        <f>'ЕФЕКТИВНІСТЬ 1 кв 2018 року'!K579</f>
        <v>6195.1</v>
      </c>
      <c r="F716" s="5">
        <f>'ЕФЕКТИВНІСТЬ 1 кв 2018 року'!E579</f>
        <v>559.73</v>
      </c>
      <c r="G716" s="83">
        <f>'ЕФЕКТИВНІСТЬ 1 кв 2018 року'!N579</f>
        <v>11.1</v>
      </c>
      <c r="H716" s="65">
        <f>'ЕФЕКТИВНІСТЬ 1 кв 2018 року'!R579</f>
        <v>-0.45</v>
      </c>
      <c r="I716" s="65">
        <f>'ЕФЕКТИВНІСТЬ 1 кв 2018 року'!Q579</f>
        <v>-3.64</v>
      </c>
      <c r="K716" s="23">
        <f>'ЕФЕКТИВНІСТЬ 1 кв 2018 року'!U579</f>
        <v>0</v>
      </c>
      <c r="L716" s="122">
        <f>'ЕФЕКТИВНІСТЬ 1 кв 2018 року'!V579</f>
        <v>0</v>
      </c>
      <c r="M716" s="23" t="str">
        <f>'ЕФЕКТИВНІСТЬ 1 кв 2018 року'!W579</f>
        <v>ВВ</v>
      </c>
      <c r="N716" s="17">
        <f>'ЕФЕКТИВНІСТЬ 1 кв 2018 року'!X579</f>
        <v>0</v>
      </c>
    </row>
    <row r="717" spans="2:14" outlineLevel="1" x14ac:dyDescent="0.25">
      <c r="B717" s="2">
        <f>'ЕФЕКТИВНІСТЬ 1 кв 2018 року'!B580</f>
        <v>542</v>
      </c>
      <c r="C717" s="34" t="str">
        <f>'ЕФЕКТИВНІСТЬ 1 кв 2018 року'!C580</f>
        <v>Христинівський районний суд Черкаської області</v>
      </c>
      <c r="E717" s="83">
        <f>'ЕФЕКТИВНІСТЬ 1 кв 2018 року'!K580</f>
        <v>1652.5</v>
      </c>
      <c r="F717" s="5">
        <f>'ЕФЕКТИВНІСТЬ 1 кв 2018 року'!E580</f>
        <v>199.08</v>
      </c>
      <c r="G717" s="83">
        <f>'ЕФЕКТИВНІСТЬ 1 кв 2018 року'!N580</f>
        <v>2</v>
      </c>
      <c r="H717" s="65">
        <f>'ЕФЕКТИВНІСТЬ 1 кв 2018 року'!R580</f>
        <v>0.33999999999999997</v>
      </c>
      <c r="I717" s="65">
        <f>'ЕФЕКТИВНІСТЬ 1 кв 2018 року'!Q580</f>
        <v>-2.0499999999999998</v>
      </c>
      <c r="K717" s="23">
        <f>'ЕФЕКТИВНІСТЬ 1 кв 2018 року'!U580</f>
        <v>0</v>
      </c>
      <c r="L717" s="122">
        <f>'ЕФЕКТИВНІСТЬ 1 кв 2018 року'!V580</f>
        <v>0</v>
      </c>
      <c r="M717" s="23">
        <f>'ЕФЕКТИВНІСТЬ 1 кв 2018 року'!W580</f>
        <v>0</v>
      </c>
      <c r="N717" s="17" t="str">
        <f>'ЕФЕКТИВНІСТЬ 1 кв 2018 року'!X580</f>
        <v>ВА</v>
      </c>
    </row>
    <row r="718" spans="2:14" outlineLevel="1" x14ac:dyDescent="0.25">
      <c r="B718" s="2">
        <f>'ЕФЕКТИВНІСТЬ 1 кв 2018 року'!B581</f>
        <v>543</v>
      </c>
      <c r="C718" s="34" t="str">
        <f>'ЕФЕКТИВНІСТЬ 1 кв 2018 року'!C581</f>
        <v>Черкаський районний суд Черкаської області</v>
      </c>
      <c r="E718" s="83">
        <f>'ЕФЕКТИВНІСТЬ 1 кв 2018 року'!K581</f>
        <v>3588.2</v>
      </c>
      <c r="F718" s="5">
        <f>'ЕФЕКТИВНІСТЬ 1 кв 2018 року'!E581</f>
        <v>344.07</v>
      </c>
      <c r="G718" s="83">
        <f>'ЕФЕКТИВНІСТЬ 1 кв 2018 року'!N581</f>
        <v>4.9000000000000004</v>
      </c>
      <c r="H718" s="65">
        <f>'ЕФЕКТИВНІСТЬ 1 кв 2018 року'!R581</f>
        <v>-0.17</v>
      </c>
      <c r="I718" s="65">
        <f>'ЕФЕКТИВНІСТЬ 1 кв 2018 року'!Q581</f>
        <v>-1.98</v>
      </c>
      <c r="K718" s="23">
        <f>'ЕФЕКТИВНІСТЬ 1 кв 2018 року'!U581</f>
        <v>0</v>
      </c>
      <c r="L718" s="122">
        <f>'ЕФЕКТИВНІСТЬ 1 кв 2018 року'!V581</f>
        <v>0</v>
      </c>
      <c r="M718" s="23" t="str">
        <f>'ЕФЕКТИВНІСТЬ 1 кв 2018 року'!W581</f>
        <v>ВВ</v>
      </c>
      <c r="N718" s="17">
        <f>'ЕФЕКТИВНІСТЬ 1 кв 2018 року'!X581</f>
        <v>0</v>
      </c>
    </row>
    <row r="719" spans="2:14" outlineLevel="1" x14ac:dyDescent="0.25">
      <c r="B719" s="2">
        <f>'ЕФЕКТИВНІСТЬ 1 кв 2018 року'!B582</f>
        <v>544</v>
      </c>
      <c r="C719" s="34" t="str">
        <f>'ЕФЕКТИВНІСТЬ 1 кв 2018 року'!C582</f>
        <v>Чигиринський районний суд Черкаської області</v>
      </c>
      <c r="E719" s="83">
        <f>'ЕФЕКТИВНІСТЬ 1 кв 2018 року'!K582</f>
        <v>2028.5</v>
      </c>
      <c r="F719" s="5">
        <f>'ЕФЕКТИВНІСТЬ 1 кв 2018 року'!E582</f>
        <v>152.97</v>
      </c>
      <c r="G719" s="83">
        <f>'ЕФЕКТИВНІСТЬ 1 кв 2018 року'!N582</f>
        <v>2</v>
      </c>
      <c r="H719" s="65">
        <f>'ЕФЕКТИВНІСТЬ 1 кв 2018 року'!R582</f>
        <v>-0.37</v>
      </c>
      <c r="I719" s="65">
        <f>'ЕФЕКТИВНІСТЬ 1 кв 2018 року'!Q582</f>
        <v>-0.58000000000000007</v>
      </c>
      <c r="K719" s="23">
        <f>'ЕФЕКТИВНІСТЬ 1 кв 2018 року'!U582</f>
        <v>0</v>
      </c>
      <c r="L719" s="122">
        <f>'ЕФЕКТИВНІСТЬ 1 кв 2018 року'!V582</f>
        <v>0</v>
      </c>
      <c r="M719" s="23" t="str">
        <f>'ЕФЕКТИВНІСТЬ 1 кв 2018 року'!W582</f>
        <v>ВВ</v>
      </c>
      <c r="N719" s="17">
        <f>'ЕФЕКТИВНІСТЬ 1 кв 2018 року'!X582</f>
        <v>0</v>
      </c>
    </row>
    <row r="720" spans="2:14" outlineLevel="1" x14ac:dyDescent="0.25">
      <c r="B720" s="2">
        <f>'ЕФЕКТИВНІСТЬ 1 кв 2018 року'!B583</f>
        <v>545</v>
      </c>
      <c r="C720" s="34" t="str">
        <f>'ЕФЕКТИВНІСТЬ 1 кв 2018 року'!C583</f>
        <v>Чорнобаївський районний суд Черкаської області</v>
      </c>
      <c r="E720" s="83">
        <f>'ЕФЕКТИВНІСТЬ 1 кв 2018 року'!K583</f>
        <v>2961.8</v>
      </c>
      <c r="F720" s="5">
        <f>'ЕФЕКТИВНІСТЬ 1 кв 2018 року'!E583</f>
        <v>402.91</v>
      </c>
      <c r="G720" s="83">
        <f>'ЕФЕКТИВНІСТЬ 1 кв 2018 року'!N583</f>
        <v>4.3</v>
      </c>
      <c r="H720" s="65">
        <f>'ЕФЕКТИВНІСТЬ 1 кв 2018 року'!R583</f>
        <v>0.36</v>
      </c>
      <c r="I720" s="65">
        <f>'ЕФЕКТИВНІСТЬ 1 кв 2018 року'!Q583</f>
        <v>-0.38999999999999996</v>
      </c>
      <c r="K720" s="23">
        <f>'ЕФЕКТИВНІСТЬ 1 кв 2018 року'!U583</f>
        <v>0</v>
      </c>
      <c r="L720" s="122">
        <f>'ЕФЕКТИВНІСТЬ 1 кв 2018 року'!V583</f>
        <v>0</v>
      </c>
      <c r="M720" s="23">
        <f>'ЕФЕКТИВНІСТЬ 1 кв 2018 року'!W583</f>
        <v>0</v>
      </c>
      <c r="N720" s="17" t="str">
        <f>'ЕФЕКТИВНІСТЬ 1 кв 2018 року'!X583</f>
        <v>ВА</v>
      </c>
    </row>
    <row r="721" spans="2:14" outlineLevel="1" x14ac:dyDescent="0.25">
      <c r="B721" s="2">
        <f>'ЕФЕКТИВНІСТЬ 1 кв 2018 року'!B584</f>
        <v>546</v>
      </c>
      <c r="C721" s="34" t="str">
        <f>'ЕФЕКТИВНІСТЬ 1 кв 2018 року'!C584</f>
        <v>Шполянський районний суд Черкаської області</v>
      </c>
      <c r="E721" s="83">
        <f>'ЕФЕКТИВНІСТЬ 1 кв 2018 року'!K584</f>
        <v>1909.7</v>
      </c>
      <c r="F721" s="5">
        <f>'ЕФЕКТИВНІСТЬ 1 кв 2018 року'!E584</f>
        <v>253.12</v>
      </c>
      <c r="G721" s="83">
        <f>'ЕФЕКТИВНІСТЬ 1 кв 2018 року'!N584</f>
        <v>1.4</v>
      </c>
      <c r="H721" s="65">
        <f>'ЕФЕКТИВНІСТЬ 1 кв 2018 року'!R584</f>
        <v>1.3</v>
      </c>
      <c r="I721" s="65">
        <f>'ЕФЕКТИВНІСТЬ 1 кв 2018 року'!Q584</f>
        <v>-2.0699999999999998</v>
      </c>
      <c r="K721" s="23">
        <f>'ЕФЕКТИВНІСТЬ 1 кв 2018 року'!U584</f>
        <v>0</v>
      </c>
      <c r="L721" s="122">
        <f>'ЕФЕКТИВНІСТЬ 1 кв 2018 року'!V584</f>
        <v>0</v>
      </c>
      <c r="M721" s="23">
        <f>'ЕФЕКТИВНІСТЬ 1 кв 2018 року'!W584</f>
        <v>0</v>
      </c>
      <c r="N721" s="17" t="str">
        <f>'ЕФЕКТИВНІСТЬ 1 кв 2018 року'!X584</f>
        <v>ВА</v>
      </c>
    </row>
    <row r="722" spans="2:14" ht="18.75" x14ac:dyDescent="0.25">
      <c r="C722" s="134" t="s">
        <v>718</v>
      </c>
      <c r="E722" s="78"/>
      <c r="F722" s="78"/>
      <c r="G722" s="78"/>
      <c r="H722" s="78"/>
      <c r="I722" s="78"/>
      <c r="K722" s="78"/>
      <c r="L722" s="78"/>
      <c r="M722" s="78"/>
      <c r="N722" s="78"/>
    </row>
    <row r="723" spans="2:14" ht="21" customHeight="1" outlineLevel="1" x14ac:dyDescent="0.25">
      <c r="B723" s="2">
        <f>'ЕФЕКТИВНІСТЬ 1 кв 2018 року'!B585</f>
        <v>547</v>
      </c>
      <c r="C723" s="34" t="str">
        <f>'ЕФЕКТИВНІСТЬ 1 кв 2018 року'!C585</f>
        <v>Вижницький районний суд Чернівецької області</v>
      </c>
      <c r="E723" s="83">
        <f>'ЕФЕКТИВНІСТЬ 1 кв 2018 року'!K585</f>
        <v>2489</v>
      </c>
      <c r="F723" s="5">
        <f>'ЕФЕКТИВНІСТЬ 1 кв 2018 року'!E585</f>
        <v>265.82</v>
      </c>
      <c r="G723" s="83">
        <f>'ЕФЕКТИВНІСТЬ 1 кв 2018 року'!N585</f>
        <v>2.9</v>
      </c>
      <c r="H723" s="65">
        <f>'ЕФЕКТИВНІСТЬ 1 кв 2018 року'!R585</f>
        <v>0.16</v>
      </c>
      <c r="I723" s="65">
        <f>'ЕФЕКТИВНІСТЬ 1 кв 2018 року'!Q585</f>
        <v>-0.85</v>
      </c>
      <c r="K723" s="23">
        <f>'ЕФЕКТИВНІСТЬ 1 кв 2018 року'!U585</f>
        <v>0</v>
      </c>
      <c r="L723" s="122">
        <f>'ЕФЕКТИВНІСТЬ 1 кв 2018 року'!V585</f>
        <v>0</v>
      </c>
      <c r="M723" s="23">
        <f>'ЕФЕКТИВНІСТЬ 1 кв 2018 року'!W585</f>
        <v>0</v>
      </c>
      <c r="N723" s="17" t="str">
        <f>'ЕФЕКТИВНІСТЬ 1 кв 2018 року'!X585</f>
        <v>ВА</v>
      </c>
    </row>
    <row r="724" spans="2:14" ht="21" customHeight="1" outlineLevel="1" x14ac:dyDescent="0.25">
      <c r="B724" s="2">
        <f>'ЕФЕКТИВНІСТЬ 1 кв 2018 року'!B586</f>
        <v>548</v>
      </c>
      <c r="C724" s="34" t="str">
        <f>'ЕФЕКТИВНІСТЬ 1 кв 2018 року'!C586</f>
        <v>Герцаївський районний суд Чернівецької області</v>
      </c>
      <c r="E724" s="83">
        <f>'ЕФЕКТИВНІСТЬ 1 кв 2018 року'!K586</f>
        <v>2339.4</v>
      </c>
      <c r="F724" s="5">
        <f>'ЕФЕКТИВНІСТЬ 1 кв 2018 року'!E586</f>
        <v>122.32</v>
      </c>
      <c r="G724" s="83">
        <f>'ЕФЕКТИВНІСТЬ 1 кв 2018 року'!N586</f>
        <v>3.9</v>
      </c>
      <c r="H724" s="65">
        <f>'ЕФЕКТИВНІСТЬ 1 кв 2018 року'!R586</f>
        <v>-1.38</v>
      </c>
      <c r="I724" s="65">
        <f>'ЕФЕКТИВНІСТЬ 1 кв 2018 року'!Q586</f>
        <v>-0.63000000000000012</v>
      </c>
      <c r="K724" s="23">
        <f>'ЕФЕКТИВНІСТЬ 1 кв 2018 року'!U586</f>
        <v>0</v>
      </c>
      <c r="L724" s="122">
        <f>'ЕФЕКТИВНІСТЬ 1 кв 2018 року'!V586</f>
        <v>0</v>
      </c>
      <c r="M724" s="23" t="str">
        <f>'ЕФЕКТИВНІСТЬ 1 кв 2018 року'!W586</f>
        <v>ВВ</v>
      </c>
      <c r="N724" s="17">
        <f>'ЕФЕКТИВНІСТЬ 1 кв 2018 року'!X586</f>
        <v>0</v>
      </c>
    </row>
    <row r="725" spans="2:14" ht="21" customHeight="1" outlineLevel="1" x14ac:dyDescent="0.25">
      <c r="B725" s="2">
        <f>'ЕФЕКТИВНІСТЬ 1 кв 2018 року'!B587</f>
        <v>549</v>
      </c>
      <c r="C725" s="34" t="str">
        <f>'ЕФЕКТИВНІСТЬ 1 кв 2018 року'!C587</f>
        <v>Глибоцький районний суд Чернівецької області</v>
      </c>
      <c r="E725" s="83">
        <f>'ЕФЕКТИВНІСТЬ 1 кв 2018 року'!K587</f>
        <v>2597.6999999999998</v>
      </c>
      <c r="F725" s="5">
        <f>'ЕФЕКТИВНІСТЬ 1 кв 2018 року'!E587</f>
        <v>308.17</v>
      </c>
      <c r="G725" s="83">
        <f>'ЕФЕКТИВНІСТЬ 1 кв 2018 року'!N587</f>
        <v>4</v>
      </c>
      <c r="H725" s="65">
        <f>'ЕФЕКТИВНІСТЬ 1 кв 2018 року'!R587</f>
        <v>7.9999999999999988E-2</v>
      </c>
      <c r="I725" s="65">
        <f>'ЕФЕКТИВНІСТЬ 1 кв 2018 року'!Q587</f>
        <v>-0.18999999999999997</v>
      </c>
      <c r="K725" s="23">
        <f>'ЕФЕКТИВНІСТЬ 1 кв 2018 року'!U587</f>
        <v>0</v>
      </c>
      <c r="L725" s="122">
        <f>'ЕФЕКТИВНІСТЬ 1 кв 2018 року'!V587</f>
        <v>0</v>
      </c>
      <c r="M725" s="23">
        <f>'ЕФЕКТИВНІСТЬ 1 кв 2018 року'!W587</f>
        <v>0</v>
      </c>
      <c r="N725" s="17" t="str">
        <f>'ЕФЕКТИВНІСТЬ 1 кв 2018 року'!X587</f>
        <v>ВА</v>
      </c>
    </row>
    <row r="726" spans="2:14" ht="21" customHeight="1" outlineLevel="1" x14ac:dyDescent="0.25">
      <c r="B726" s="2">
        <f>'ЕФЕКТИВНІСТЬ 1 кв 2018 року'!B588</f>
        <v>550</v>
      </c>
      <c r="C726" s="34" t="str">
        <f>'ЕФЕКТИВНІСТЬ 1 кв 2018 року'!C588</f>
        <v>Заставнівський районний суд Чернівецької області</v>
      </c>
      <c r="E726" s="83">
        <f>'ЕФЕКТИВНІСТЬ 1 кв 2018 року'!K588</f>
        <v>2589.1999999999998</v>
      </c>
      <c r="F726" s="5">
        <f>'ЕФЕКТИВНІСТЬ 1 кв 2018 року'!E588</f>
        <v>194.72</v>
      </c>
      <c r="G726" s="83">
        <f>'ЕФЕКТИВНІСТЬ 1 кв 2018 року'!N588</f>
        <v>3</v>
      </c>
      <c r="H726" s="65">
        <f>'ЕФЕКТИВНІСТЬ 1 кв 2018 року'!R588</f>
        <v>-0.49</v>
      </c>
      <c r="I726" s="65">
        <f>'ЕФЕКТИВНІСТЬ 1 кв 2018 року'!Q588</f>
        <v>-0.38</v>
      </c>
      <c r="K726" s="23">
        <f>'ЕФЕКТИВНІСТЬ 1 кв 2018 року'!U588</f>
        <v>0</v>
      </c>
      <c r="L726" s="122">
        <f>'ЕФЕКТИВНІСТЬ 1 кв 2018 року'!V588</f>
        <v>0</v>
      </c>
      <c r="M726" s="23" t="str">
        <f>'ЕФЕКТИВНІСТЬ 1 кв 2018 року'!W588</f>
        <v>ВВ</v>
      </c>
      <c r="N726" s="17">
        <f>'ЕФЕКТИВНІСТЬ 1 кв 2018 року'!X588</f>
        <v>0</v>
      </c>
    </row>
    <row r="727" spans="2:14" ht="21" customHeight="1" outlineLevel="1" x14ac:dyDescent="0.25">
      <c r="B727" s="2">
        <f>'ЕФЕКТИВНІСТЬ 1 кв 2018 року'!B589</f>
        <v>551</v>
      </c>
      <c r="C727" s="34" t="str">
        <f>'ЕФЕКТИВНІСТЬ 1 кв 2018 року'!C589</f>
        <v>Кельменецький районний суд Чернівецької області</v>
      </c>
      <c r="E727" s="83">
        <f>'ЕФЕКТИВНІСТЬ 1 кв 2018 року'!K589</f>
        <v>1928.9</v>
      </c>
      <c r="F727" s="5">
        <f>'ЕФЕКТИВНІСТЬ 1 кв 2018 року'!E589</f>
        <v>150.74</v>
      </c>
      <c r="G727" s="83">
        <f>'ЕФЕКТИВНІСТЬ 1 кв 2018 року'!N589</f>
        <v>2</v>
      </c>
      <c r="H727" s="65">
        <f>'ЕФЕКТИВНІСТЬ 1 кв 2018 року'!R589</f>
        <v>-0.32999999999999996</v>
      </c>
      <c r="I727" s="65">
        <f>'ЕФЕКТИВНІСТЬ 1 кв 2018 року'!Q589</f>
        <v>0.03</v>
      </c>
      <c r="K727" s="23" t="str">
        <f>'ЕФЕКТИВНІСТЬ 1 кв 2018 року'!U589</f>
        <v>АВ</v>
      </c>
      <c r="L727" s="122">
        <f>'ЕФЕКТИВНІСТЬ 1 кв 2018 року'!V589</f>
        <v>0</v>
      </c>
      <c r="M727" s="23">
        <f>'ЕФЕКТИВНІСТЬ 1 кв 2018 року'!W589</f>
        <v>0</v>
      </c>
      <c r="N727" s="17">
        <f>'ЕФЕКТИВНІСТЬ 1 кв 2018 року'!X589</f>
        <v>0</v>
      </c>
    </row>
    <row r="728" spans="2:14" ht="21" customHeight="1" outlineLevel="1" x14ac:dyDescent="0.25">
      <c r="B728" s="2">
        <f>'ЕФЕКТИВНІСТЬ 1 кв 2018 року'!B590</f>
        <v>552</v>
      </c>
      <c r="C728" s="34" t="str">
        <f>'ЕФЕКТИВНІСТЬ 1 кв 2018 року'!C590</f>
        <v>Кіцманський районний суд Чернівецької області</v>
      </c>
      <c r="E728" s="83">
        <f>'ЕФЕКТИВНІСТЬ 1 кв 2018 року'!K590</f>
        <v>2604.9</v>
      </c>
      <c r="F728" s="5">
        <f>'ЕФЕКТИВНІСТЬ 1 кв 2018 року'!E590</f>
        <v>414.86</v>
      </c>
      <c r="G728" s="83">
        <f>'ЕФЕКТИВНІСТЬ 1 кв 2018 року'!N590</f>
        <v>3.6</v>
      </c>
      <c r="H728" s="65">
        <f>'ЕФЕКТИВНІСТЬ 1 кв 2018 року'!R590</f>
        <v>0.69</v>
      </c>
      <c r="I728" s="65">
        <f>'ЕФЕКТИВНІСТЬ 1 кв 2018 року'!Q590</f>
        <v>0.54999999999999993</v>
      </c>
      <c r="K728" s="23">
        <f>'ЕФЕКТИВНІСТЬ 1 кв 2018 року'!U590</f>
        <v>0</v>
      </c>
      <c r="L728" s="122" t="str">
        <f>'ЕФЕКТИВНІСТЬ 1 кв 2018 року'!V590</f>
        <v>АА</v>
      </c>
      <c r="M728" s="23">
        <f>'ЕФЕКТИВНІСТЬ 1 кв 2018 року'!W590</f>
        <v>0</v>
      </c>
      <c r="N728" s="17">
        <f>'ЕФЕКТИВНІСТЬ 1 кв 2018 року'!X590</f>
        <v>0</v>
      </c>
    </row>
    <row r="729" spans="2:14" ht="21" customHeight="1" outlineLevel="1" x14ac:dyDescent="0.25">
      <c r="B729" s="2">
        <f>'ЕФЕКТИВНІСТЬ 1 кв 2018 року'!B591</f>
        <v>553</v>
      </c>
      <c r="C729" s="34" t="str">
        <f>'ЕФЕКТИВНІСТЬ 1 кв 2018 року'!C591</f>
        <v>Новодністровський міський суд Чернівецької області</v>
      </c>
      <c r="E729" s="83">
        <f>'ЕФЕКТИВНІСТЬ 1 кв 2018 року'!K591</f>
        <v>1491.8</v>
      </c>
      <c r="F729" s="5">
        <f>'ЕФЕКТИВНІСТЬ 1 кв 2018 року'!E591</f>
        <v>45.35</v>
      </c>
      <c r="G729" s="83">
        <f>'ЕФЕКТИВНІСТЬ 1 кв 2018 року'!N591</f>
        <v>2</v>
      </c>
      <c r="H729" s="65">
        <f>'ЕФЕКТИВНІСТЬ 1 кв 2018 року'!R591</f>
        <v>-2.71</v>
      </c>
      <c r="I729" s="65">
        <f>'ЕФЕКТИВНІСТЬ 1 кв 2018 року'!Q591</f>
        <v>-0.19999999999999996</v>
      </c>
      <c r="K729" s="23">
        <f>'ЕФЕКТИВНІСТЬ 1 кв 2018 року'!U591</f>
        <v>0</v>
      </c>
      <c r="L729" s="122">
        <f>'ЕФЕКТИВНІСТЬ 1 кв 2018 року'!V591</f>
        <v>0</v>
      </c>
      <c r="M729" s="23" t="str">
        <f>'ЕФЕКТИВНІСТЬ 1 кв 2018 року'!W591</f>
        <v>ВВ</v>
      </c>
      <c r="N729" s="17">
        <f>'ЕФЕКТИВНІСТЬ 1 кв 2018 року'!X591</f>
        <v>0</v>
      </c>
    </row>
    <row r="730" spans="2:14" ht="21" customHeight="1" outlineLevel="1" x14ac:dyDescent="0.25">
      <c r="B730" s="2">
        <f>'ЕФЕКТИВНІСТЬ 1 кв 2018 року'!B592</f>
        <v>554</v>
      </c>
      <c r="C730" s="34" t="str">
        <f>'ЕФЕКТИВНІСТЬ 1 кв 2018 року'!C592</f>
        <v>Новоселицький районний суд Чернівецької області</v>
      </c>
      <c r="E730" s="83">
        <f>'ЕФЕКТИВНІСТЬ 1 кв 2018 року'!K592</f>
        <v>2368.8000000000002</v>
      </c>
      <c r="F730" s="5">
        <f>'ЕФЕКТИВНІСТЬ 1 кв 2018 року'!E592</f>
        <v>266.79000000000002</v>
      </c>
      <c r="G730" s="83">
        <f>'ЕФЕКТИВНІСТЬ 1 кв 2018 року'!N592</f>
        <v>4</v>
      </c>
      <c r="H730" s="65">
        <f>'ЕФЕКТИВНІСТЬ 1 кв 2018 року'!R592</f>
        <v>-7.0000000000000007E-2</v>
      </c>
      <c r="I730" s="65">
        <f>'ЕФЕКТИВНІСТЬ 1 кв 2018 року'!Q592</f>
        <v>-0.16999999999999998</v>
      </c>
      <c r="K730" s="23">
        <f>'ЕФЕКТИВНІСТЬ 1 кв 2018 року'!U592</f>
        <v>0</v>
      </c>
      <c r="L730" s="122">
        <f>'ЕФЕКТИВНІСТЬ 1 кв 2018 року'!V592</f>
        <v>0</v>
      </c>
      <c r="M730" s="23" t="str">
        <f>'ЕФЕКТИВНІСТЬ 1 кв 2018 року'!W592</f>
        <v>ВВ</v>
      </c>
      <c r="N730" s="17">
        <f>'ЕФЕКТИВНІСТЬ 1 кв 2018 року'!X592</f>
        <v>0</v>
      </c>
    </row>
    <row r="731" spans="2:14" ht="21" customHeight="1" outlineLevel="1" x14ac:dyDescent="0.25">
      <c r="B731" s="2">
        <f>'ЕФЕКТИВНІСТЬ 1 кв 2018 року'!B593</f>
        <v>555</v>
      </c>
      <c r="C731" s="34" t="str">
        <f>'ЕФЕКТИВНІСТЬ 1 кв 2018 року'!C593</f>
        <v>Першотравневий районний суд м.Чернівців</v>
      </c>
      <c r="E731" s="83">
        <f>'ЕФЕКТИВНІСТЬ 1 кв 2018 року'!K593</f>
        <v>5259.6</v>
      </c>
      <c r="F731" s="5">
        <f>'ЕФЕКТИВНІСТЬ 1 кв 2018 року'!E593</f>
        <v>648</v>
      </c>
      <c r="G731" s="83">
        <f>'ЕФЕКТИВНІСТЬ 1 кв 2018 року'!N593</f>
        <v>9</v>
      </c>
      <c r="H731" s="65">
        <f>'ЕФЕКТИВНІСТЬ 1 кв 2018 року'!R593</f>
        <v>6.0000000000000026E-2</v>
      </c>
      <c r="I731" s="65">
        <f>'ЕФЕКТИВНІСТЬ 1 кв 2018 року'!Q593</f>
        <v>-0.4</v>
      </c>
      <c r="K731" s="23">
        <f>'ЕФЕКТИВНІСТЬ 1 кв 2018 року'!U593</f>
        <v>0</v>
      </c>
      <c r="L731" s="122">
        <f>'ЕФЕКТИВНІСТЬ 1 кв 2018 року'!V593</f>
        <v>0</v>
      </c>
      <c r="M731" s="23">
        <f>'ЕФЕКТИВНІСТЬ 1 кв 2018 року'!W593</f>
        <v>0</v>
      </c>
      <c r="N731" s="17" t="str">
        <f>'ЕФЕКТИВНІСТЬ 1 кв 2018 року'!X593</f>
        <v>ВА</v>
      </c>
    </row>
    <row r="732" spans="2:14" ht="21" customHeight="1" outlineLevel="1" x14ac:dyDescent="0.25">
      <c r="B732" s="2">
        <f>'ЕФЕКТИВНІСТЬ 1 кв 2018 року'!B594</f>
        <v>556</v>
      </c>
      <c r="C732" s="34" t="str">
        <f>'ЕФЕКТИВНІСТЬ 1 кв 2018 року'!C594</f>
        <v>Путильський районний суд Чернівецької області</v>
      </c>
      <c r="E732" s="83">
        <f>'ЕФЕКТИВНІСТЬ 1 кв 2018 року'!K594</f>
        <v>1689</v>
      </c>
      <c r="F732" s="5">
        <f>'ЕФЕКТИВНІСТЬ 1 кв 2018 року'!E594</f>
        <v>0</v>
      </c>
      <c r="G732" s="83">
        <f>'ЕФЕКТИВНІСТЬ 1 кв 2018 року'!N594</f>
        <v>1</v>
      </c>
      <c r="H732" s="65">
        <f>'ЕФЕКТИВНІСТЬ 1 кв 2018 року'!R594</f>
        <v>0</v>
      </c>
      <c r="I732" s="65">
        <f>'ЕФЕКТИВНІСТЬ 1 кв 2018 року'!Q594</f>
        <v>0</v>
      </c>
      <c r="K732" s="23">
        <f>'ЕФЕКТИВНІСТЬ 1 кв 2018 року'!U594</f>
        <v>0</v>
      </c>
      <c r="L732" s="122" t="str">
        <f>'ЕФЕКТИВНІСТЬ 1 кв 2018 року'!V594</f>
        <v>АА</v>
      </c>
      <c r="M732" s="23">
        <f>'ЕФЕКТИВНІСТЬ 1 кв 2018 року'!W594</f>
        <v>0</v>
      </c>
      <c r="N732" s="17">
        <f>'ЕФЕКТИВНІСТЬ 1 кв 2018 року'!X594</f>
        <v>0</v>
      </c>
    </row>
    <row r="733" spans="2:14" ht="21" customHeight="1" outlineLevel="1" x14ac:dyDescent="0.25">
      <c r="B733" s="2">
        <f>'ЕФЕКТИВНІСТЬ 1 кв 2018 року'!B595</f>
        <v>557</v>
      </c>
      <c r="C733" s="34" t="str">
        <f>'ЕФЕКТИВНІСТЬ 1 кв 2018 року'!C595</f>
        <v>Садгірський районний суд м. Чернівців</v>
      </c>
      <c r="E733" s="83">
        <f>'ЕФЕКТИВНІСТЬ 1 кв 2018 року'!K595</f>
        <v>3826.9</v>
      </c>
      <c r="F733" s="5">
        <f>'ЕФЕКТИВНІСТЬ 1 кв 2018 року'!E595</f>
        <v>232.55</v>
      </c>
      <c r="G733" s="83">
        <f>'ЕФЕКТИВНІСТЬ 1 кв 2018 року'!N595</f>
        <v>5</v>
      </c>
      <c r="H733" s="65">
        <f>'ЕФЕКТИВНІСТЬ 1 кв 2018 року'!R595</f>
        <v>-0.98</v>
      </c>
      <c r="I733" s="65">
        <f>'ЕФЕКТИВНІСТЬ 1 кв 2018 року'!Q595</f>
        <v>-0.42000000000000004</v>
      </c>
      <c r="K733" s="23">
        <f>'ЕФЕКТИВНІСТЬ 1 кв 2018 року'!U595</f>
        <v>0</v>
      </c>
      <c r="L733" s="122">
        <f>'ЕФЕКТИВНІСТЬ 1 кв 2018 року'!V595</f>
        <v>0</v>
      </c>
      <c r="M733" s="23" t="str">
        <f>'ЕФЕКТИВНІСТЬ 1 кв 2018 року'!W595</f>
        <v>ВВ</v>
      </c>
      <c r="N733" s="17">
        <f>'ЕФЕКТИВНІСТЬ 1 кв 2018 року'!X595</f>
        <v>0</v>
      </c>
    </row>
    <row r="734" spans="2:14" ht="21" customHeight="1" outlineLevel="1" x14ac:dyDescent="0.25">
      <c r="B734" s="2">
        <f>'ЕФЕКТИВНІСТЬ 1 кв 2018 року'!B596</f>
        <v>558</v>
      </c>
      <c r="C734" s="34" t="str">
        <f>'ЕФЕКТИВНІСТЬ 1 кв 2018 року'!C596</f>
        <v>Сокирянський районний суд Чернівецької області</v>
      </c>
      <c r="E734" s="83">
        <f>'ЕФЕКТИВНІСТЬ 1 кв 2018 року'!K596</f>
        <v>2627.5</v>
      </c>
      <c r="F734" s="5">
        <f>'ЕФЕКТИВНІСТЬ 1 кв 2018 року'!E596</f>
        <v>144.53</v>
      </c>
      <c r="G734" s="83">
        <f>'ЕФЕКТИВНІСТЬ 1 кв 2018 року'!N596</f>
        <v>4</v>
      </c>
      <c r="H734" s="65">
        <f>'ЕФЕКТИВНІСТЬ 1 кв 2018 року'!R596</f>
        <v>-1.25</v>
      </c>
      <c r="I734" s="65">
        <f>'ЕФЕКТИВНІСТЬ 1 кв 2018 року'!Q596</f>
        <v>-0.39999999999999991</v>
      </c>
      <c r="K734" s="23">
        <f>'ЕФЕКТИВНІСТЬ 1 кв 2018 року'!U596</f>
        <v>0</v>
      </c>
      <c r="L734" s="122">
        <f>'ЕФЕКТИВНІСТЬ 1 кв 2018 року'!V596</f>
        <v>0</v>
      </c>
      <c r="M734" s="23" t="str">
        <f>'ЕФЕКТИВНІСТЬ 1 кв 2018 року'!W596</f>
        <v>ВВ</v>
      </c>
      <c r="N734" s="17">
        <f>'ЕФЕКТИВНІСТЬ 1 кв 2018 року'!X596</f>
        <v>0</v>
      </c>
    </row>
    <row r="735" spans="2:14" ht="21" customHeight="1" outlineLevel="1" x14ac:dyDescent="0.25">
      <c r="B735" s="2">
        <f>'ЕФЕКТИВНІСТЬ 1 кв 2018 року'!B597</f>
        <v>559</v>
      </c>
      <c r="C735" s="34" t="str">
        <f>'ЕФЕКТИВНІСТЬ 1 кв 2018 року'!C597</f>
        <v>Сторожинецький районний суд Чернівецької області</v>
      </c>
      <c r="E735" s="83">
        <f>'ЕФЕКТИВНІСТЬ 1 кв 2018 року'!K597</f>
        <v>3174.3</v>
      </c>
      <c r="F735" s="5">
        <f>'ЕФЕКТИВНІСТЬ 1 кв 2018 року'!E597</f>
        <v>407.62</v>
      </c>
      <c r="G735" s="83">
        <f>'ЕФЕКТИВНІСТЬ 1 кв 2018 року'!N597</f>
        <v>5</v>
      </c>
      <c r="H735" s="65">
        <f>'ЕФЕКТИВНІСТЬ 1 кв 2018 року'!R597</f>
        <v>0.19999999999999998</v>
      </c>
      <c r="I735" s="65">
        <f>'ЕФЕКТИВНІСТЬ 1 кв 2018 року'!Q597</f>
        <v>-0.35</v>
      </c>
      <c r="K735" s="23">
        <f>'ЕФЕКТИВНІСТЬ 1 кв 2018 року'!U597</f>
        <v>0</v>
      </c>
      <c r="L735" s="122">
        <f>'ЕФЕКТИВНІСТЬ 1 кв 2018 року'!V597</f>
        <v>0</v>
      </c>
      <c r="M735" s="23">
        <f>'ЕФЕКТИВНІСТЬ 1 кв 2018 року'!W597</f>
        <v>0</v>
      </c>
      <c r="N735" s="17" t="str">
        <f>'ЕФЕКТИВНІСТЬ 1 кв 2018 року'!X597</f>
        <v>ВА</v>
      </c>
    </row>
    <row r="736" spans="2:14" ht="21" customHeight="1" outlineLevel="1" x14ac:dyDescent="0.25">
      <c r="B736" s="2">
        <f>'ЕФЕКТИВНІСТЬ 1 кв 2018 року'!B598</f>
        <v>560</v>
      </c>
      <c r="C736" s="34" t="str">
        <f>'ЕФЕКТИВНІСТЬ 1 кв 2018 року'!C598</f>
        <v>Хотинський районний суд Чернівецької області</v>
      </c>
      <c r="E736" s="83">
        <f>'ЕФЕКТИВНІСТЬ 1 кв 2018 року'!K598</f>
        <v>2681.7</v>
      </c>
      <c r="F736" s="5">
        <f>'ЕФЕКТИВНІСТЬ 1 кв 2018 року'!E598</f>
        <v>226.65</v>
      </c>
      <c r="G736" s="83">
        <f>'ЕФЕКТИВНІСТЬ 1 кв 2018 року'!N598</f>
        <v>3</v>
      </c>
      <c r="H736" s="65">
        <f>'ЕФЕКТИВНІСТЬ 1 кв 2018 року'!R598</f>
        <v>-0.23</v>
      </c>
      <c r="I736" s="65">
        <f>'ЕФЕКТИВНІСТЬ 1 кв 2018 року'!Q598</f>
        <v>-0.49999999999999994</v>
      </c>
      <c r="K736" s="23">
        <f>'ЕФЕКТИВНІСТЬ 1 кв 2018 року'!U598</f>
        <v>0</v>
      </c>
      <c r="L736" s="122">
        <f>'ЕФЕКТИВНІСТЬ 1 кв 2018 року'!V598</f>
        <v>0</v>
      </c>
      <c r="M736" s="23" t="str">
        <f>'ЕФЕКТИВНІСТЬ 1 кв 2018 року'!W598</f>
        <v>ВВ</v>
      </c>
      <c r="N736" s="17">
        <f>'ЕФЕКТИВНІСТЬ 1 кв 2018 року'!X598</f>
        <v>0</v>
      </c>
    </row>
    <row r="737" spans="2:14" ht="21" customHeight="1" outlineLevel="1" x14ac:dyDescent="0.25">
      <c r="B737" s="2">
        <f>'ЕФЕКТИВНІСТЬ 1 кв 2018 року'!B599</f>
        <v>561</v>
      </c>
      <c r="C737" s="34" t="str">
        <f>'ЕФЕКТИВНІСТЬ 1 кв 2018 року'!C599</f>
        <v>Шевченківський районний суд м. Чернівців</v>
      </c>
      <c r="E737" s="83">
        <f>'ЕФЕКТИВНІСТЬ 1 кв 2018 року'!K599</f>
        <v>7893.5</v>
      </c>
      <c r="F737" s="5">
        <f>'ЕФЕКТИВНІСТЬ 1 кв 2018 року'!E599</f>
        <v>1027.53</v>
      </c>
      <c r="G737" s="83">
        <f>'ЕФЕКТИВНІСТЬ 1 кв 2018 року'!N599</f>
        <v>8</v>
      </c>
      <c r="H737" s="65">
        <f>'ЕФЕКТИВНІСТЬ 1 кв 2018 року'!R599</f>
        <v>0.71</v>
      </c>
      <c r="I737" s="65">
        <f>'ЕФЕКТИВНІСТЬ 1 кв 2018 року'!Q599</f>
        <v>-0.19</v>
      </c>
      <c r="K737" s="23">
        <f>'ЕФЕКТИВНІСТЬ 1 кв 2018 року'!U599</f>
        <v>0</v>
      </c>
      <c r="L737" s="122">
        <f>'ЕФЕКТИВНІСТЬ 1 кв 2018 року'!V599</f>
        <v>0</v>
      </c>
      <c r="M737" s="23">
        <f>'ЕФЕКТИВНІСТЬ 1 кв 2018 року'!W599</f>
        <v>0</v>
      </c>
      <c r="N737" s="17" t="str">
        <f>'ЕФЕКТИВНІСТЬ 1 кв 2018 року'!X599</f>
        <v>ВА</v>
      </c>
    </row>
    <row r="738" spans="2:14" ht="18.75" x14ac:dyDescent="0.25">
      <c r="C738" s="134" t="s">
        <v>719</v>
      </c>
      <c r="E738" s="78"/>
      <c r="F738" s="78"/>
      <c r="G738" s="78"/>
      <c r="H738" s="78"/>
      <c r="I738" s="78"/>
      <c r="K738" s="78"/>
      <c r="L738" s="78"/>
      <c r="M738" s="78"/>
      <c r="N738" s="78"/>
    </row>
    <row r="739" spans="2:14" outlineLevel="1" x14ac:dyDescent="0.25">
      <c r="B739" s="2">
        <f>'ЕФЕКТИВНІСТЬ 1 кв 2018 року'!B600</f>
        <v>563</v>
      </c>
      <c r="C739" s="34" t="str">
        <f>'ЕФЕКТИВНІСТЬ 1 кв 2018 року'!C600</f>
        <v>Бахмацький районний суд Чернігівської області</v>
      </c>
      <c r="E739" s="83">
        <f>'ЕФЕКТИВНІСТЬ 1 кв 2018 року'!K600</f>
        <v>3082.3</v>
      </c>
      <c r="F739" s="5">
        <f>'ЕФЕКТИВНІСТЬ 1 кв 2018 року'!E600</f>
        <v>329.06</v>
      </c>
      <c r="G739" s="83">
        <f>'ЕФЕКТИВНІСТЬ 1 кв 2018 року'!N600</f>
        <v>4</v>
      </c>
      <c r="H739" s="65">
        <f>'ЕФЕКТИВНІСТЬ 1 кв 2018 року'!R600</f>
        <v>4.9999999999999989E-2</v>
      </c>
      <c r="I739" s="65">
        <f>'ЕФЕКТИВНІСТЬ 1 кв 2018 року'!Q600</f>
        <v>0.16999999999999998</v>
      </c>
      <c r="K739" s="23">
        <f>'ЕФЕКТИВНІСТЬ 1 кв 2018 року'!U600</f>
        <v>0</v>
      </c>
      <c r="L739" s="122" t="str">
        <f>'ЕФЕКТИВНІСТЬ 1 кв 2018 року'!V600</f>
        <v>АА</v>
      </c>
      <c r="M739" s="23">
        <f>'ЕФЕКТИВНІСТЬ 1 кв 2018 року'!W600</f>
        <v>0</v>
      </c>
      <c r="N739" s="17">
        <f>'ЕФЕКТИВНІСТЬ 1 кв 2018 року'!X600</f>
        <v>0</v>
      </c>
    </row>
    <row r="740" spans="2:14" outlineLevel="1" x14ac:dyDescent="0.25">
      <c r="B740" s="2">
        <f>'ЕФЕКТИВНІСТЬ 1 кв 2018 року'!B601</f>
        <v>564</v>
      </c>
      <c r="C740" s="34" t="str">
        <f>'ЕФЕКТИВНІСТЬ 1 кв 2018 року'!C601</f>
        <v>Бобровицький районний суд Чернігівської області</v>
      </c>
      <c r="E740" s="83">
        <f>'ЕФЕКТИВНІСТЬ 1 кв 2018 року'!K601</f>
        <v>2597.9</v>
      </c>
      <c r="F740" s="5">
        <f>'ЕФЕКТИВНІСТЬ 1 кв 2018 року'!E601</f>
        <v>184.89</v>
      </c>
      <c r="G740" s="83">
        <f>'ЕФЕКТИВНІСТЬ 1 кв 2018 року'!N601</f>
        <v>2</v>
      </c>
      <c r="H740" s="65">
        <f>'ЕФЕКТИВНІСТЬ 1 кв 2018 року'!R601</f>
        <v>-0.26</v>
      </c>
      <c r="I740" s="65">
        <f>'ЕФЕКТИВНІСТЬ 1 кв 2018 року'!Q601</f>
        <v>-0.28999999999999998</v>
      </c>
      <c r="K740" s="23">
        <f>'ЕФЕКТИВНІСТЬ 1 кв 2018 року'!U601</f>
        <v>0</v>
      </c>
      <c r="L740" s="122">
        <f>'ЕФЕКТИВНІСТЬ 1 кв 2018 року'!V601</f>
        <v>0</v>
      </c>
      <c r="M740" s="23" t="str">
        <f>'ЕФЕКТИВНІСТЬ 1 кв 2018 року'!W601</f>
        <v>ВВ</v>
      </c>
      <c r="N740" s="17">
        <f>'ЕФЕКТИВНІСТЬ 1 кв 2018 року'!X601</f>
        <v>0</v>
      </c>
    </row>
    <row r="741" spans="2:14" outlineLevel="1" x14ac:dyDescent="0.25">
      <c r="B741" s="2">
        <f>'ЕФЕКТИВНІСТЬ 1 кв 2018 року'!B602</f>
        <v>565</v>
      </c>
      <c r="C741" s="34" t="str">
        <f>'ЕФЕКТИВНІСТЬ 1 кв 2018 року'!C602</f>
        <v>Борзнянський районний суд Чернігівської області</v>
      </c>
      <c r="E741" s="83">
        <f>'ЕФЕКТИВНІСТЬ 1 кв 2018 року'!K602</f>
        <v>2104</v>
      </c>
      <c r="F741" s="5">
        <f>'ЕФЕКТИВНІСТЬ 1 кв 2018 року'!E602</f>
        <v>239.75</v>
      </c>
      <c r="G741" s="83">
        <f>'ЕФЕКТИВНІСТЬ 1 кв 2018 року'!N602</f>
        <v>2.8</v>
      </c>
      <c r="H741" s="65">
        <f>'ЕФЕКТИВНІСТЬ 1 кв 2018 року'!R602</f>
        <v>0.15</v>
      </c>
      <c r="I741" s="65">
        <f>'ЕФЕКТИВНІСТЬ 1 кв 2018 року'!Q602</f>
        <v>-0.35999999999999993</v>
      </c>
      <c r="K741" s="23">
        <f>'ЕФЕКТИВНІСТЬ 1 кв 2018 року'!U602</f>
        <v>0</v>
      </c>
      <c r="L741" s="122">
        <f>'ЕФЕКТИВНІСТЬ 1 кв 2018 року'!V602</f>
        <v>0</v>
      </c>
      <c r="M741" s="23">
        <f>'ЕФЕКТИВНІСТЬ 1 кв 2018 року'!W602</f>
        <v>0</v>
      </c>
      <c r="N741" s="17" t="str">
        <f>'ЕФЕКТИВНІСТЬ 1 кв 2018 року'!X602</f>
        <v>ВА</v>
      </c>
    </row>
    <row r="742" spans="2:14" ht="19.5" customHeight="1" outlineLevel="1" x14ac:dyDescent="0.25">
      <c r="B742" s="2">
        <f>'ЕФЕКТИВНІСТЬ 1 кв 2018 року'!B603</f>
        <v>566</v>
      </c>
      <c r="C742" s="34" t="str">
        <f>'ЕФЕКТИВНІСТЬ 1 кв 2018 року'!C603</f>
        <v>Варвинський районний суд Чернігівської області</v>
      </c>
      <c r="E742" s="83">
        <f>'ЕФЕКТИВНІСТЬ 1 кв 2018 року'!K603</f>
        <v>2154.4</v>
      </c>
      <c r="F742" s="5">
        <f>'ЕФЕКТИВНІСТЬ 1 кв 2018 року'!E603</f>
        <v>75.63</v>
      </c>
      <c r="G742" s="83">
        <f>'ЕФЕКТИВНІСТЬ 1 кв 2018 року'!N603</f>
        <v>3</v>
      </c>
      <c r="H742" s="65">
        <f>'ЕФЕКТИВНІСТЬ 1 кв 2018 року'!R603</f>
        <v>-2.2999999999999998</v>
      </c>
      <c r="I742" s="65">
        <f>'ЕФЕКТИВНІСТЬ 1 кв 2018 року'!Q603</f>
        <v>-1.2999999999999998</v>
      </c>
      <c r="K742" s="23">
        <f>'ЕФЕКТИВНІСТЬ 1 кв 2018 року'!U603</f>
        <v>0</v>
      </c>
      <c r="L742" s="122">
        <f>'ЕФЕКТИВНІСТЬ 1 кв 2018 року'!V603</f>
        <v>0</v>
      </c>
      <c r="M742" s="23" t="str">
        <f>'ЕФЕКТИВНІСТЬ 1 кв 2018 року'!W603</f>
        <v>ВВ</v>
      </c>
      <c r="N742" s="17">
        <f>'ЕФЕКТИВНІСТЬ 1 кв 2018 року'!X603</f>
        <v>0</v>
      </c>
    </row>
    <row r="743" spans="2:14" outlineLevel="1" x14ac:dyDescent="0.25">
      <c r="B743" s="2">
        <f>'ЕФЕКТИВНІСТЬ 1 кв 2018 року'!B604</f>
        <v>567</v>
      </c>
      <c r="C743" s="34" t="str">
        <f>'ЕФЕКТИВНІСТЬ 1 кв 2018 року'!C604</f>
        <v>Городнянський районний суд Чернігівської області</v>
      </c>
      <c r="E743" s="83">
        <f>'ЕФЕКТИВНІСТЬ 1 кв 2018 року'!K604</f>
        <v>2324.1999999999998</v>
      </c>
      <c r="F743" s="5">
        <f>'ЕФЕКТИВНІСТЬ 1 кв 2018 року'!E604</f>
        <v>292.58</v>
      </c>
      <c r="G743" s="83">
        <f>'ЕФЕКТИВНІСТЬ 1 кв 2018 року'!N604</f>
        <v>13.8</v>
      </c>
      <c r="H743" s="65">
        <f>'ЕФЕКТИВНІСТЬ 1 кв 2018 року'!R604</f>
        <v>-0.48000000000000004</v>
      </c>
      <c r="I743" s="65">
        <f>'ЕФЕКТИВНІСТЬ 1 кв 2018 року'!Q604</f>
        <v>0.27999999999999997</v>
      </c>
      <c r="K743" s="23" t="str">
        <f>'ЕФЕКТИВНІСТЬ 1 кв 2018 року'!U604</f>
        <v>АВ</v>
      </c>
      <c r="L743" s="122">
        <f>'ЕФЕКТИВНІСТЬ 1 кв 2018 року'!V604</f>
        <v>0</v>
      </c>
      <c r="M743" s="23">
        <f>'ЕФЕКТИВНІСТЬ 1 кв 2018 року'!W604</f>
        <v>0</v>
      </c>
      <c r="N743" s="17">
        <f>'ЕФЕКТИВНІСТЬ 1 кв 2018 року'!X604</f>
        <v>0</v>
      </c>
    </row>
    <row r="744" spans="2:14" outlineLevel="1" x14ac:dyDescent="0.25">
      <c r="B744" s="2">
        <f>'ЕФЕКТИВНІСТЬ 1 кв 2018 року'!B605</f>
        <v>568</v>
      </c>
      <c r="C744" s="34" t="str">
        <f>'ЕФЕКТИВНІСТЬ 1 кв 2018 року'!C605</f>
        <v>Деснянський районний суд м.Чернігова</v>
      </c>
      <c r="E744" s="83">
        <f>'ЕФЕКТИВНІСТЬ 1 кв 2018 року'!K605</f>
        <v>8952.7000000000007</v>
      </c>
      <c r="F744" s="5">
        <f>'ЕФЕКТИВНІСТЬ 1 кв 2018 року'!E605</f>
        <v>1206.29</v>
      </c>
      <c r="G744" s="83">
        <f>'ЕФЕКТИВНІСТЬ 1 кв 2018 року'!N605</f>
        <v>2.5</v>
      </c>
      <c r="H744" s="65">
        <f>'ЕФЕКТИВНІСТЬ 1 кв 2018 року'!R605</f>
        <v>4.6100000000000003</v>
      </c>
      <c r="I744" s="65">
        <f>'ЕФЕКТИВНІСТЬ 1 кв 2018 року'!Q605</f>
        <v>-1.53</v>
      </c>
      <c r="K744" s="23">
        <f>'ЕФЕКТИВНІСТЬ 1 кв 2018 року'!U605</f>
        <v>0</v>
      </c>
      <c r="L744" s="122">
        <f>'ЕФЕКТИВНІСТЬ 1 кв 2018 року'!V605</f>
        <v>0</v>
      </c>
      <c r="M744" s="23">
        <f>'ЕФЕКТИВНІСТЬ 1 кв 2018 року'!W605</f>
        <v>0</v>
      </c>
      <c r="N744" s="17" t="str">
        <f>'ЕФЕКТИВНІСТЬ 1 кв 2018 року'!X605</f>
        <v>ВА</v>
      </c>
    </row>
    <row r="745" spans="2:14" outlineLevel="1" x14ac:dyDescent="0.25">
      <c r="B745" s="2">
        <f>'ЕФЕКТИВНІСТЬ 1 кв 2018 року'!B606</f>
        <v>569</v>
      </c>
      <c r="C745" s="34" t="str">
        <f>'ЕФЕКТИВНІСТЬ 1 кв 2018 року'!C606</f>
        <v>Ічнянський районний суд Чернігівської області</v>
      </c>
      <c r="E745" s="83">
        <f>'ЕФЕКТИВНІСТЬ 1 кв 2018 року'!K606</f>
        <v>2342.1999999999998</v>
      </c>
      <c r="F745" s="5">
        <f>'ЕФЕКТИВНІСТЬ 1 кв 2018 року'!E606</f>
        <v>219.13</v>
      </c>
      <c r="G745" s="83">
        <f>'ЕФЕКТИВНІСТЬ 1 кв 2018 року'!N606</f>
        <v>3.9</v>
      </c>
      <c r="H745" s="65">
        <f>'ЕФЕКТИВНІСТЬ 1 кв 2018 року'!R606</f>
        <v>-0.35000000000000003</v>
      </c>
      <c r="I745" s="65">
        <f>'ЕФЕКТИВНІСТЬ 1 кв 2018 року'!Q606</f>
        <v>0.67999999999999994</v>
      </c>
      <c r="K745" s="23" t="str">
        <f>'ЕФЕКТИВНІСТЬ 1 кв 2018 року'!U606</f>
        <v>АВ</v>
      </c>
      <c r="L745" s="122">
        <f>'ЕФЕКТИВНІСТЬ 1 кв 2018 року'!V606</f>
        <v>0</v>
      </c>
      <c r="M745" s="23">
        <f>'ЕФЕКТИВНІСТЬ 1 кв 2018 року'!W606</f>
        <v>0</v>
      </c>
      <c r="N745" s="17">
        <f>'ЕФЕКТИВНІСТЬ 1 кв 2018 року'!X606</f>
        <v>0</v>
      </c>
    </row>
    <row r="746" spans="2:14" outlineLevel="1" x14ac:dyDescent="0.25">
      <c r="B746" s="2">
        <f>'ЕФЕКТИВНІСТЬ 1 кв 2018 року'!B607</f>
        <v>570</v>
      </c>
      <c r="C746" s="34" t="str">
        <f>'ЕФЕКТИВНІСТЬ 1 кв 2018 року'!C607</f>
        <v>Козелецький районний суд Чернігівської області</v>
      </c>
      <c r="E746" s="83">
        <f>'ЕФЕКТИВНІСТЬ 1 кв 2018 року'!K607</f>
        <v>3271.8</v>
      </c>
      <c r="F746" s="5">
        <f>'ЕФЕКТИВНІСТЬ 1 кв 2018 року'!E607</f>
        <v>983.9</v>
      </c>
      <c r="G746" s="83">
        <f>'ЕФЕКТИВНІСТЬ 1 кв 2018 року'!N607</f>
        <v>2</v>
      </c>
      <c r="H746" s="65">
        <f>'ЕФЕКТИВНІСТЬ 1 кв 2018 року'!R607</f>
        <v>5.08</v>
      </c>
      <c r="I746" s="65">
        <f>'ЕФЕКТИВНІСТЬ 1 кв 2018 року'!Q607</f>
        <v>0.37000000000000005</v>
      </c>
      <c r="K746" s="23">
        <f>'ЕФЕКТИВНІСТЬ 1 кв 2018 року'!U607</f>
        <v>0</v>
      </c>
      <c r="L746" s="122" t="str">
        <f>'ЕФЕКТИВНІСТЬ 1 кв 2018 року'!V607</f>
        <v>АА</v>
      </c>
      <c r="M746" s="23">
        <f>'ЕФЕКТИВНІСТЬ 1 кв 2018 року'!W607</f>
        <v>0</v>
      </c>
      <c r="N746" s="17">
        <f>'ЕФЕКТИВНІСТЬ 1 кв 2018 року'!X607</f>
        <v>0</v>
      </c>
    </row>
    <row r="747" spans="2:14" outlineLevel="1" x14ac:dyDescent="0.25">
      <c r="B747" s="2">
        <f>'ЕФЕКТИВНІСТЬ 1 кв 2018 року'!B608</f>
        <v>571</v>
      </c>
      <c r="C747" s="34" t="str">
        <f>'ЕФЕКТИВНІСТЬ 1 кв 2018 року'!C608</f>
        <v>Коропський районний суд Чернігівської області</v>
      </c>
      <c r="E747" s="83">
        <f>'ЕФЕКТИВНІСТЬ 1 кв 2018 року'!K608</f>
        <v>1815.1</v>
      </c>
      <c r="F747" s="5">
        <f>'ЕФЕКТИВНІСТЬ 1 кв 2018 року'!E608</f>
        <v>213.79</v>
      </c>
      <c r="G747" s="83">
        <f>'ЕФЕКТИВНІСТЬ 1 кв 2018 року'!N608</f>
        <v>3</v>
      </c>
      <c r="H747" s="65">
        <f>'ЕФЕКТИВНІСТЬ 1 кв 2018 року'!R608</f>
        <v>1.0000000000000009E-2</v>
      </c>
      <c r="I747" s="65">
        <f>'ЕФЕКТИВНІСТЬ 1 кв 2018 року'!Q608</f>
        <v>2.0000000000000046E-2</v>
      </c>
      <c r="K747" s="23">
        <f>'ЕФЕКТИВНІСТЬ 1 кв 2018 року'!U608</f>
        <v>0</v>
      </c>
      <c r="L747" s="122" t="str">
        <f>'ЕФЕКТИВНІСТЬ 1 кв 2018 року'!V608</f>
        <v>АА</v>
      </c>
      <c r="M747" s="23">
        <f>'ЕФЕКТИВНІСТЬ 1 кв 2018 року'!W608</f>
        <v>0</v>
      </c>
      <c r="N747" s="17">
        <f>'ЕФЕКТИВНІСТЬ 1 кв 2018 року'!X608</f>
        <v>0</v>
      </c>
    </row>
    <row r="748" spans="2:14" outlineLevel="1" x14ac:dyDescent="0.25">
      <c r="B748" s="2">
        <f>'ЕФЕКТИВНІСТЬ 1 кв 2018 року'!B609</f>
        <v>572</v>
      </c>
      <c r="C748" s="34" t="str">
        <f>'ЕФЕКТИВНІСТЬ 1 кв 2018 року'!C609</f>
        <v>Корюківський районний суд Чернігівської області</v>
      </c>
      <c r="E748" s="83">
        <f>'ЕФЕКТИВНІСТЬ 1 кв 2018 року'!K609</f>
        <v>2356</v>
      </c>
      <c r="F748" s="5">
        <f>'ЕФЕКТИВНІСТЬ 1 кв 2018 року'!E609</f>
        <v>235.09</v>
      </c>
      <c r="G748" s="83">
        <f>'ЕФЕКТИВНІСТЬ 1 кв 2018 року'!N609</f>
        <v>1</v>
      </c>
      <c r="H748" s="65">
        <f>'ЕФЕКТИВНІСТЬ 1 кв 2018 року'!R609</f>
        <v>1.6700000000000002</v>
      </c>
      <c r="I748" s="65">
        <f>'ЕФЕКТИВНІСТЬ 1 кв 2018 року'!Q609</f>
        <v>-1.08</v>
      </c>
      <c r="K748" s="23">
        <f>'ЕФЕКТИВНІСТЬ 1 кв 2018 року'!U609</f>
        <v>0</v>
      </c>
      <c r="L748" s="122">
        <f>'ЕФЕКТИВНІСТЬ 1 кв 2018 року'!V609</f>
        <v>0</v>
      </c>
      <c r="M748" s="23">
        <f>'ЕФЕКТИВНІСТЬ 1 кв 2018 року'!W609</f>
        <v>0</v>
      </c>
      <c r="N748" s="17" t="str">
        <f>'ЕФЕКТИВНІСТЬ 1 кв 2018 року'!X609</f>
        <v>ВА</v>
      </c>
    </row>
    <row r="749" spans="2:14" outlineLevel="1" x14ac:dyDescent="0.25">
      <c r="B749" s="2">
        <f>'ЕФЕКТИВНІСТЬ 1 кв 2018 року'!B610</f>
        <v>573</v>
      </c>
      <c r="C749" s="34" t="str">
        <f>'ЕФЕКТИВНІСТЬ 1 кв 2018 року'!C610</f>
        <v>Куликівський районний суд Чернігівської області</v>
      </c>
      <c r="E749" s="83">
        <f>'ЕФЕКТИВНІСТЬ 1 кв 2018 року'!K610</f>
        <v>1455.6</v>
      </c>
      <c r="F749" s="5">
        <f>'ЕФЕКТИВНІСТЬ 1 кв 2018 року'!E610</f>
        <v>162.06</v>
      </c>
      <c r="G749" s="83">
        <f>'ЕФЕКТИВНІСТЬ 1 кв 2018 року'!N610</f>
        <v>5</v>
      </c>
      <c r="H749" s="65">
        <f>'ЕФЕКТИВНІСТЬ 1 кв 2018 року'!R610</f>
        <v>-0.46</v>
      </c>
      <c r="I749" s="65">
        <f>'ЕФЕКТИВНІСТЬ 1 кв 2018 року'!Q610</f>
        <v>-0.14000000000000001</v>
      </c>
      <c r="K749" s="23">
        <f>'ЕФЕКТИВНІСТЬ 1 кв 2018 року'!U610</f>
        <v>0</v>
      </c>
      <c r="L749" s="122">
        <f>'ЕФЕКТИВНІСТЬ 1 кв 2018 року'!V610</f>
        <v>0</v>
      </c>
      <c r="M749" s="23" t="str">
        <f>'ЕФЕКТИВНІСТЬ 1 кв 2018 року'!W610</f>
        <v>ВВ</v>
      </c>
      <c r="N749" s="17">
        <f>'ЕФЕКТИВНІСТЬ 1 кв 2018 року'!X610</f>
        <v>0</v>
      </c>
    </row>
    <row r="750" spans="2:14" outlineLevel="1" x14ac:dyDescent="0.25">
      <c r="B750" s="2">
        <f>'ЕФЕКТИВНІСТЬ 1 кв 2018 року'!B611</f>
        <v>574</v>
      </c>
      <c r="C750" s="34" t="str">
        <f>'ЕФЕКТИВНІСТЬ 1 кв 2018 року'!C611</f>
        <v>Менський районний суд Чернігівської області</v>
      </c>
      <c r="E750" s="83">
        <f>'ЕФЕКТИВНІСТЬ 1 кв 2018 року'!K611</f>
        <v>2996.1</v>
      </c>
      <c r="F750" s="5">
        <f>'ЕФЕКТИВНІСТЬ 1 кв 2018 року'!E611</f>
        <v>274.31</v>
      </c>
      <c r="G750" s="83">
        <f>'ЕФЕКТИВНІСТЬ 1 кв 2018 року'!N611</f>
        <v>3</v>
      </c>
      <c r="H750" s="65">
        <f>'ЕФЕКТИВНІСТЬ 1 кв 2018 року'!R611</f>
        <v>0.01</v>
      </c>
      <c r="I750" s="65">
        <f>'ЕФЕКТИВНІСТЬ 1 кв 2018 року'!Q611</f>
        <v>-0.21999999999999997</v>
      </c>
      <c r="K750" s="23">
        <f>'ЕФЕКТИВНІСТЬ 1 кв 2018 року'!U611</f>
        <v>0</v>
      </c>
      <c r="L750" s="122">
        <f>'ЕФЕКТИВНІСТЬ 1 кв 2018 року'!V611</f>
        <v>0</v>
      </c>
      <c r="M750" s="23">
        <f>'ЕФЕКТИВНІСТЬ 1 кв 2018 року'!W611</f>
        <v>0</v>
      </c>
      <c r="N750" s="17" t="str">
        <f>'ЕФЕКТИВНІСТЬ 1 кв 2018 року'!X611</f>
        <v>ВА</v>
      </c>
    </row>
    <row r="751" spans="2:14" ht="24" outlineLevel="1" x14ac:dyDescent="0.25">
      <c r="B751" s="2">
        <f>'ЕФЕКТИВНІСТЬ 1 кв 2018 року'!B612</f>
        <v>575</v>
      </c>
      <c r="C751" s="34" t="str">
        <f>'ЕФЕКТИВНІСТЬ 1 кв 2018 року'!C612</f>
        <v>Ніжинський міськрайонний суд Чернігівської області</v>
      </c>
      <c r="E751" s="83">
        <f>'ЕФЕКТИВНІСТЬ 1 кв 2018 року'!K612</f>
        <v>4260.8</v>
      </c>
      <c r="F751" s="5">
        <f>'ЕФЕКТИВНІСТЬ 1 кв 2018 року'!E612</f>
        <v>643.78</v>
      </c>
      <c r="G751" s="83">
        <f>'ЕФЕКТИВНІСТЬ 1 кв 2018 року'!N612</f>
        <v>2.9</v>
      </c>
      <c r="H751" s="65">
        <f>'ЕФЕКТИВНІСТЬ 1 кв 2018 року'!R612</f>
        <v>1.8399999999999999</v>
      </c>
      <c r="I751" s="65">
        <f>'ЕФЕКТИВНІСТЬ 1 кв 2018 року'!Q612</f>
        <v>-0.29000000000000004</v>
      </c>
      <c r="K751" s="23">
        <f>'ЕФЕКТИВНІСТЬ 1 кв 2018 року'!U612</f>
        <v>0</v>
      </c>
      <c r="L751" s="122">
        <f>'ЕФЕКТИВНІСТЬ 1 кв 2018 року'!V612</f>
        <v>0</v>
      </c>
      <c r="M751" s="23">
        <f>'ЕФЕКТИВНІСТЬ 1 кв 2018 року'!W612</f>
        <v>0</v>
      </c>
      <c r="N751" s="17" t="str">
        <f>'ЕФЕКТИВНІСТЬ 1 кв 2018 року'!X612</f>
        <v>ВА</v>
      </c>
    </row>
    <row r="752" spans="2:14" ht="24" outlineLevel="1" x14ac:dyDescent="0.25">
      <c r="B752" s="2">
        <f>'ЕФЕКТИВНІСТЬ 1 кв 2018 року'!B613</f>
        <v>576</v>
      </c>
      <c r="C752" s="34" t="str">
        <f>'ЕФЕКТИВНІСТЬ 1 кв 2018 року'!C613</f>
        <v>Новгород-Сіверський районний суд Чернігівської області</v>
      </c>
      <c r="E752" s="83">
        <f>'ЕФЕКТИВНІСТЬ 1 кв 2018 року'!K613</f>
        <v>2335.3000000000002</v>
      </c>
      <c r="F752" s="5">
        <f>'ЕФЕКТИВНІСТЬ 1 кв 2018 року'!E613</f>
        <v>238.52</v>
      </c>
      <c r="G752" s="83">
        <f>'ЕФЕКТИВНІСТЬ 1 кв 2018 року'!N613</f>
        <v>9.3000000000000007</v>
      </c>
      <c r="H752" s="65">
        <f>'ЕФЕКТИВНІСТЬ 1 кв 2018 року'!R613</f>
        <v>-0.6</v>
      </c>
      <c r="I752" s="65">
        <f>'ЕФЕКТИВНІСТЬ 1 кв 2018 року'!Q613</f>
        <v>-0.2</v>
      </c>
      <c r="K752" s="23">
        <f>'ЕФЕКТИВНІСТЬ 1 кв 2018 року'!U613</f>
        <v>0</v>
      </c>
      <c r="L752" s="122">
        <f>'ЕФЕКТИВНІСТЬ 1 кв 2018 року'!V613</f>
        <v>0</v>
      </c>
      <c r="M752" s="23" t="str">
        <f>'ЕФЕКТИВНІСТЬ 1 кв 2018 року'!W613</f>
        <v>ВВ</v>
      </c>
      <c r="N752" s="17">
        <f>'ЕФЕКТИВНІСТЬ 1 кв 2018 року'!X613</f>
        <v>0</v>
      </c>
    </row>
    <row r="753" spans="2:14" outlineLevel="1" x14ac:dyDescent="0.25">
      <c r="B753" s="2">
        <f>'ЕФЕКТИВНІСТЬ 1 кв 2018 року'!B614</f>
        <v>577</v>
      </c>
      <c r="C753" s="34" t="str">
        <f>'ЕФЕКТИВНІСТЬ 1 кв 2018 року'!C614</f>
        <v>Новозаводський районний суд м.Чернігова</v>
      </c>
      <c r="E753" s="83">
        <f>'ЕФЕКТИВНІСТЬ 1 кв 2018 року'!K614</f>
        <v>7253.1</v>
      </c>
      <c r="F753" s="5">
        <f>'ЕФЕКТИВНІСТЬ 1 кв 2018 року'!E614</f>
        <v>925.15</v>
      </c>
      <c r="G753" s="83">
        <f>'ЕФЕКТИВНІСТЬ 1 кв 2018 року'!N614</f>
        <v>2.8</v>
      </c>
      <c r="H753" s="65">
        <f>'ЕФЕКТИВНІСТЬ 1 кв 2018 року'!R614</f>
        <v>2.9099999999999997</v>
      </c>
      <c r="I753" s="65">
        <f>'ЕФЕКТИВНІСТЬ 1 кв 2018 року'!Q614</f>
        <v>0.15999999999999995</v>
      </c>
      <c r="K753" s="23">
        <f>'ЕФЕКТИВНІСТЬ 1 кв 2018 року'!U614</f>
        <v>0</v>
      </c>
      <c r="L753" s="122" t="str">
        <f>'ЕФЕКТИВНІСТЬ 1 кв 2018 року'!V614</f>
        <v>АА</v>
      </c>
      <c r="M753" s="23">
        <f>'ЕФЕКТИВНІСТЬ 1 кв 2018 року'!W614</f>
        <v>0</v>
      </c>
      <c r="N753" s="17">
        <f>'ЕФЕКТИВНІСТЬ 1 кв 2018 року'!X614</f>
        <v>0</v>
      </c>
    </row>
    <row r="754" spans="2:14" outlineLevel="1" x14ac:dyDescent="0.25">
      <c r="B754" s="2">
        <f>'ЕФЕКТИВНІСТЬ 1 кв 2018 року'!B615</f>
        <v>578</v>
      </c>
      <c r="C754" s="34" t="str">
        <f>'ЕФЕКТИВНІСТЬ 1 кв 2018 року'!C615</f>
        <v>Носівський районний суд Чернігівської області</v>
      </c>
      <c r="E754" s="83">
        <f>'ЕФЕКТИВНІСТЬ 1 кв 2018 року'!K615</f>
        <v>1921.8</v>
      </c>
      <c r="F754" s="5">
        <f>'ЕФЕКТИВНІСТЬ 1 кв 2018 року'!E615</f>
        <v>203.56</v>
      </c>
      <c r="G754" s="83">
        <f>'ЕФЕКТИВНІСТЬ 1 кв 2018 року'!N615</f>
        <v>7</v>
      </c>
      <c r="H754" s="65">
        <f>'ЕФЕКТИВНІСТЬ 1 кв 2018 року'!R615</f>
        <v>-0.53</v>
      </c>
      <c r="I754" s="65">
        <f>'ЕФЕКТИВНІСТЬ 1 кв 2018 року'!Q615</f>
        <v>-1.1600000000000001</v>
      </c>
      <c r="K754" s="23">
        <f>'ЕФЕКТИВНІСТЬ 1 кв 2018 року'!U615</f>
        <v>0</v>
      </c>
      <c r="L754" s="122">
        <f>'ЕФЕКТИВНІСТЬ 1 кв 2018 року'!V615</f>
        <v>0</v>
      </c>
      <c r="M754" s="23" t="str">
        <f>'ЕФЕКТИВНІСТЬ 1 кв 2018 року'!W615</f>
        <v>ВВ</v>
      </c>
      <c r="N754" s="17">
        <f>'ЕФЕКТИВНІСТЬ 1 кв 2018 року'!X615</f>
        <v>0</v>
      </c>
    </row>
    <row r="755" spans="2:14" ht="24" outlineLevel="1" x14ac:dyDescent="0.25">
      <c r="B755" s="2">
        <f>'ЕФЕКТИВНІСТЬ 1 кв 2018 року'!B616</f>
        <v>579</v>
      </c>
      <c r="C755" s="34" t="str">
        <f>'ЕФЕКТИВНІСТЬ 1 кв 2018 року'!C616</f>
        <v>Прилуцький міськрайонний суд Чернігівської області</v>
      </c>
      <c r="E755" s="83">
        <f>'ЕФЕКТИВНІСТЬ 1 кв 2018 року'!K616</f>
        <v>5673.9</v>
      </c>
      <c r="F755" s="5">
        <f>'ЕФЕКТИВНІСТЬ 1 кв 2018 року'!E616</f>
        <v>609.87</v>
      </c>
      <c r="G755" s="83">
        <f>'ЕФЕКТИВНІСТЬ 1 кв 2018 року'!N616</f>
        <v>3.8</v>
      </c>
      <c r="H755" s="65">
        <f>'ЕФЕКТИВНІСТЬ 1 кв 2018 року'!R616</f>
        <v>0.91</v>
      </c>
      <c r="I755" s="65">
        <f>'ЕФЕКТИВНІСТЬ 1 кв 2018 року'!Q616</f>
        <v>1.0000000000000037E-2</v>
      </c>
      <c r="K755" s="23">
        <f>'ЕФЕКТИВНІСТЬ 1 кв 2018 року'!U616</f>
        <v>0</v>
      </c>
      <c r="L755" s="122" t="str">
        <f>'ЕФЕКТИВНІСТЬ 1 кв 2018 року'!V616</f>
        <v>АА</v>
      </c>
      <c r="M755" s="23">
        <f>'ЕФЕКТИВНІСТЬ 1 кв 2018 року'!W616</f>
        <v>0</v>
      </c>
      <c r="N755" s="17">
        <f>'ЕФЕКТИВНІСТЬ 1 кв 2018 року'!X616</f>
        <v>0</v>
      </c>
    </row>
    <row r="756" spans="2:14" outlineLevel="1" x14ac:dyDescent="0.25">
      <c r="B756" s="2">
        <f>'ЕФЕКТИВНІСТЬ 1 кв 2018 року'!B617</f>
        <v>580</v>
      </c>
      <c r="C756" s="34" t="str">
        <f>'ЕФЕКТИВНІСТЬ 1 кв 2018 року'!C617</f>
        <v>Ріпкинський районний суд Чернігівської області</v>
      </c>
      <c r="E756" s="83">
        <f>'ЕФЕКТИВНІСТЬ 1 кв 2018 року'!K617</f>
        <v>2639.5</v>
      </c>
      <c r="F756" s="5">
        <f>'ЕФЕКТИВНІСТЬ 1 кв 2018 року'!E617</f>
        <v>175.9</v>
      </c>
      <c r="G756" s="83">
        <f>'ЕФЕКТИВНІСТЬ 1 кв 2018 року'!N617</f>
        <v>2</v>
      </c>
      <c r="H756" s="65">
        <f>'ЕФЕКТИВНІСТЬ 1 кв 2018 року'!R617</f>
        <v>-0.38999999999999996</v>
      </c>
      <c r="I756" s="65">
        <f>'ЕФЕКТИВНІСТЬ 1 кв 2018 року'!Q617</f>
        <v>-0.57999999999999996</v>
      </c>
      <c r="K756" s="23">
        <f>'ЕФЕКТИВНІСТЬ 1 кв 2018 року'!U617</f>
        <v>0</v>
      </c>
      <c r="L756" s="122">
        <f>'ЕФЕКТИВНІСТЬ 1 кв 2018 року'!V617</f>
        <v>0</v>
      </c>
      <c r="M756" s="23" t="str">
        <f>'ЕФЕКТИВНІСТЬ 1 кв 2018 року'!W617</f>
        <v>ВВ</v>
      </c>
      <c r="N756" s="17">
        <f>'ЕФЕКТИВНІСТЬ 1 кв 2018 року'!X617</f>
        <v>0</v>
      </c>
    </row>
    <row r="757" spans="2:14" outlineLevel="1" x14ac:dyDescent="0.25">
      <c r="B757" s="2">
        <f>'ЕФЕКТИВНІСТЬ 1 кв 2018 року'!B618</f>
        <v>581</v>
      </c>
      <c r="C757" s="34" t="str">
        <f>'ЕФЕКТИВНІСТЬ 1 кв 2018 року'!C618</f>
        <v>Семенівський районний суд Чернігівської області</v>
      </c>
      <c r="E757" s="83">
        <f>'ЕФЕКТИВНІСТЬ 1 кв 2018 року'!K618</f>
        <v>2155.6</v>
      </c>
      <c r="F757" s="5">
        <f>'ЕФЕКТИВНІСТЬ 1 кв 2018 року'!E618</f>
        <v>170.71</v>
      </c>
      <c r="G757" s="83">
        <f>'ЕФЕКТИВНІСТЬ 1 кв 2018 року'!N618</f>
        <v>2</v>
      </c>
      <c r="H757" s="65">
        <f>'ЕФЕКТИВНІСТЬ 1 кв 2018 року'!R618</f>
        <v>-0.21000000000000002</v>
      </c>
      <c r="I757" s="65">
        <f>'ЕФЕКТИВНІСТЬ 1 кв 2018 року'!Q618</f>
        <v>-0.82</v>
      </c>
      <c r="K757" s="23">
        <f>'ЕФЕКТИВНІСТЬ 1 кв 2018 року'!U618</f>
        <v>0</v>
      </c>
      <c r="L757" s="122">
        <f>'ЕФЕКТИВНІСТЬ 1 кв 2018 року'!V618</f>
        <v>0</v>
      </c>
      <c r="M757" s="23" t="str">
        <f>'ЕФЕКТИВНІСТЬ 1 кв 2018 року'!W618</f>
        <v>ВВ</v>
      </c>
      <c r="N757" s="17">
        <f>'ЕФЕКТИВНІСТЬ 1 кв 2018 року'!X618</f>
        <v>0</v>
      </c>
    </row>
    <row r="758" spans="2:14" outlineLevel="1" x14ac:dyDescent="0.25">
      <c r="B758" s="2">
        <f>'ЕФЕКТИВНІСТЬ 1 кв 2018 року'!B619</f>
        <v>582</v>
      </c>
      <c r="C758" s="34" t="str">
        <f>'ЕФЕКТИВНІСТЬ 1 кв 2018 року'!C619</f>
        <v>Сосницький районний суд Чернігівської області</v>
      </c>
      <c r="E758" s="83">
        <f>'ЕФЕКТИВНІСТЬ 1 кв 2018 року'!K619</f>
        <v>2231.8000000000002</v>
      </c>
      <c r="F758" s="5">
        <f>'ЕФЕКТИВНІСТЬ 1 кв 2018 року'!E619</f>
        <v>103.72</v>
      </c>
      <c r="G758" s="83">
        <f>'ЕФЕКТИВНІСТЬ 1 кв 2018 року'!N619</f>
        <v>2</v>
      </c>
      <c r="H758" s="65">
        <f>'ЕФЕКТИВНІСТЬ 1 кв 2018 року'!R619</f>
        <v>-1.3699999999999999</v>
      </c>
      <c r="I758" s="65">
        <f>'ЕФЕКТИВНІСТЬ 1 кв 2018 року'!Q619</f>
        <v>-0.37000000000000005</v>
      </c>
      <c r="K758" s="23">
        <f>'ЕФЕКТИВНІСТЬ 1 кв 2018 року'!U619</f>
        <v>0</v>
      </c>
      <c r="L758" s="122">
        <f>'ЕФЕКТИВНІСТЬ 1 кв 2018 року'!V619</f>
        <v>0</v>
      </c>
      <c r="M758" s="23" t="str">
        <f>'ЕФЕКТИВНІСТЬ 1 кв 2018 року'!W619</f>
        <v>ВВ</v>
      </c>
      <c r="N758" s="17">
        <f>'ЕФЕКТИВНІСТЬ 1 кв 2018 року'!X619</f>
        <v>0</v>
      </c>
    </row>
    <row r="759" spans="2:14" outlineLevel="1" x14ac:dyDescent="0.25">
      <c r="B759" s="2">
        <f>'ЕФЕКТИВНІСТЬ 1 кв 2018 року'!B620</f>
        <v>583</v>
      </c>
      <c r="C759" s="34" t="str">
        <f>'ЕФЕКТИВНІСТЬ 1 кв 2018 року'!C620</f>
        <v>Срібнянський районний суд Чернігівської області</v>
      </c>
      <c r="E759" s="83">
        <f>'ЕФЕКТИВНІСТЬ 1 кв 2018 року'!K620</f>
        <v>1848.5</v>
      </c>
      <c r="F759" s="5">
        <f>'ЕФЕКТИВНІСТЬ 1 кв 2018 року'!E620</f>
        <v>80.959999999999994</v>
      </c>
      <c r="G759" s="83">
        <f>'ЕФЕКТИВНІСТЬ 1 кв 2018 року'!N620</f>
        <v>2</v>
      </c>
      <c r="H759" s="65">
        <f>'ЕФЕКТИВНІСТЬ 1 кв 2018 року'!R620</f>
        <v>-1.61</v>
      </c>
      <c r="I759" s="65">
        <f>'ЕФЕКТИВНІСТЬ 1 кв 2018 року'!Q620</f>
        <v>-0.20000000000000004</v>
      </c>
      <c r="K759" s="23">
        <f>'ЕФЕКТИВНІСТЬ 1 кв 2018 року'!U620</f>
        <v>0</v>
      </c>
      <c r="L759" s="122">
        <f>'ЕФЕКТИВНІСТЬ 1 кв 2018 року'!V620</f>
        <v>0</v>
      </c>
      <c r="M759" s="23" t="str">
        <f>'ЕФЕКТИВНІСТЬ 1 кв 2018 року'!W620</f>
        <v>ВВ</v>
      </c>
      <c r="N759" s="17">
        <f>'ЕФЕКТИВНІСТЬ 1 кв 2018 року'!X620</f>
        <v>0</v>
      </c>
    </row>
    <row r="760" spans="2:14" outlineLevel="1" x14ac:dyDescent="0.25">
      <c r="B760" s="2">
        <f>'ЕФЕКТИВНІСТЬ 1 кв 2018 року'!B621</f>
        <v>584</v>
      </c>
      <c r="C760" s="34" t="str">
        <f>'ЕФЕКТИВНІСТЬ 1 кв 2018 року'!C621</f>
        <v>Талалаївський районний суд Чернігівської області </v>
      </c>
      <c r="E760" s="83">
        <f>'ЕФЕКТИВНІСТЬ 1 кв 2018 року'!K621</f>
        <v>1649.8</v>
      </c>
      <c r="F760" s="5">
        <f>'ЕФЕКТИВНІСТЬ 1 кв 2018 року'!E621</f>
        <v>73.180000000000007</v>
      </c>
      <c r="G760" s="83">
        <f>'ЕФЕКТИВНІСТЬ 1 кв 2018 року'!N621</f>
        <v>6</v>
      </c>
      <c r="H760" s="65">
        <f>'ЕФЕКТИВНІСТЬ 1 кв 2018 року'!R621</f>
        <v>-1.9</v>
      </c>
      <c r="I760" s="65">
        <f>'ЕФЕКТИВНІСТЬ 1 кв 2018 року'!Q621</f>
        <v>-2.5</v>
      </c>
      <c r="K760" s="23">
        <f>'ЕФЕКТИВНІСТЬ 1 кв 2018 року'!U621</f>
        <v>0</v>
      </c>
      <c r="L760" s="122">
        <f>'ЕФЕКТИВНІСТЬ 1 кв 2018 року'!V621</f>
        <v>0</v>
      </c>
      <c r="M760" s="23" t="str">
        <f>'ЕФЕКТИВНІСТЬ 1 кв 2018 року'!W621</f>
        <v>ВВ</v>
      </c>
      <c r="N760" s="17">
        <f>'ЕФЕКТИВНІСТЬ 1 кв 2018 року'!X621</f>
        <v>0</v>
      </c>
    </row>
    <row r="761" spans="2:14" outlineLevel="1" x14ac:dyDescent="0.25">
      <c r="B761" s="2">
        <f>'ЕФЕКТИВНІСТЬ 1 кв 2018 року'!B622</f>
        <v>585</v>
      </c>
      <c r="C761" s="34" t="str">
        <f>'ЕФЕКТИВНІСТЬ 1 кв 2018 року'!C622</f>
        <v>Чернігівський районний суд Чернігівської області</v>
      </c>
      <c r="E761" s="83">
        <f>'ЕФЕКТИВНІСТЬ 1 кв 2018 року'!K622</f>
        <v>4230.7</v>
      </c>
      <c r="F761" s="5">
        <f>'ЕФЕКТИВНІСТЬ 1 кв 2018 року'!E622</f>
        <v>515.29</v>
      </c>
      <c r="G761" s="83">
        <f>'ЕФЕКТИВНІСТЬ 1 кв 2018 року'!N622</f>
        <v>2</v>
      </c>
      <c r="H761" s="65">
        <f>'ЕФЕКТИВНІСТЬ 1 кв 2018 року'!R622</f>
        <v>2.08</v>
      </c>
      <c r="I761" s="65">
        <f>'ЕФЕКТИВНІСТЬ 1 кв 2018 року'!Q622</f>
        <v>-0.36</v>
      </c>
      <c r="K761" s="23">
        <f>'ЕФЕКТИВНІСТЬ 1 кв 2018 року'!U622</f>
        <v>0</v>
      </c>
      <c r="L761" s="122">
        <f>'ЕФЕКТИВНІСТЬ 1 кв 2018 року'!V622</f>
        <v>0</v>
      </c>
      <c r="M761" s="23">
        <f>'ЕФЕКТИВНІСТЬ 1 кв 2018 року'!W622</f>
        <v>0</v>
      </c>
      <c r="N761" s="17" t="str">
        <f>'ЕФЕКТИВНІСТЬ 1 кв 2018 року'!X622</f>
        <v>ВА</v>
      </c>
    </row>
  </sheetData>
  <mergeCells count="10">
    <mergeCell ref="C190:E190"/>
    <mergeCell ref="C172:E172"/>
    <mergeCell ref="C142:E142"/>
    <mergeCell ref="C261:E261"/>
    <mergeCell ref="C237:E237"/>
    <mergeCell ref="C577:F577"/>
    <mergeCell ref="C352:E352"/>
    <mergeCell ref="C464:E464"/>
    <mergeCell ref="C524:E524"/>
    <mergeCell ref="C557:G557"/>
  </mergeCells>
  <conditionalFormatting sqref="L37:L61 N37:N61">
    <cfRule type="colorScale" priority="42">
      <colorScale>
        <cfvo type="formula" val="#REF!"/>
        <cfvo type="max"/>
        <color rgb="FF63BE7B"/>
        <color rgb="FFFCFCFF"/>
      </colorScale>
    </cfRule>
    <cfRule type="colorScale" priority="43">
      <colorScale>
        <cfvo type="min"/>
        <cfvo type="max"/>
        <color theme="0" tint="-0.499984740745262"/>
        <color rgb="FFFFEF9C"/>
      </colorScale>
    </cfRule>
    <cfRule type="colorScale" priority="44">
      <colorScale>
        <cfvo type="min"/>
        <cfvo type="max"/>
        <color theme="0" tint="-0.34998626667073579"/>
        <color rgb="FFFFEF9C"/>
      </colorScale>
    </cfRule>
    <cfRule type="colorScale" priority="45">
      <colorScale>
        <cfvo type="formula" val="$S$6"/>
        <cfvo type="formula" val="$T$6"/>
        <color rgb="FFFFEF9C"/>
        <color rgb="FF63BE7B"/>
      </colorScale>
    </cfRule>
    <cfRule type="colorScale" priority="46">
      <colorScale>
        <cfvo type="formula" val="$S$6"/>
        <cfvo type="max"/>
        <color rgb="FF00B050"/>
        <color rgb="FFFFEF9C"/>
      </colorScale>
    </cfRule>
    <cfRule type="colorScale" priority="47">
      <colorScale>
        <cfvo type="min"/>
        <cfvo type="max"/>
        <color rgb="FF63BE7B"/>
        <color rgb="FFFFEF9C"/>
      </colorScale>
    </cfRule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9:N35 L9:L33 N62 N141">
    <cfRule type="colorScale" priority="3704">
      <colorScale>
        <cfvo type="formula" val="#REF!"/>
        <cfvo type="max"/>
        <color rgb="FF63BE7B"/>
        <color rgb="FFFCFCFF"/>
      </colorScale>
    </cfRule>
    <cfRule type="colorScale" priority="3705">
      <colorScale>
        <cfvo type="min"/>
        <cfvo type="max"/>
        <color theme="0" tint="-0.499984740745262"/>
        <color rgb="FFFFEF9C"/>
      </colorScale>
    </cfRule>
    <cfRule type="colorScale" priority="3706">
      <colorScale>
        <cfvo type="min"/>
        <cfvo type="max"/>
        <color theme="0" tint="-0.34998626667073579"/>
        <color rgb="FFFFEF9C"/>
      </colorScale>
    </cfRule>
    <cfRule type="colorScale" priority="3707">
      <colorScale>
        <cfvo type="formula" val="$S$6"/>
        <cfvo type="formula" val="$T$6"/>
        <color rgb="FFFFEF9C"/>
        <color rgb="FF63BE7B"/>
      </colorScale>
    </cfRule>
    <cfRule type="colorScale" priority="3708">
      <colorScale>
        <cfvo type="formula" val="$S$6"/>
        <cfvo type="max"/>
        <color rgb="FF00B050"/>
        <color rgb="FFFFEF9C"/>
      </colorScale>
    </cfRule>
    <cfRule type="colorScale" priority="3709">
      <colorScale>
        <cfvo type="min"/>
        <cfvo type="max"/>
        <color rgb="FF63BE7B"/>
        <color rgb="FFFFEF9C"/>
      </colorScale>
    </cfRule>
    <cfRule type="colorScale" priority="37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4:L70 N64:N70">
    <cfRule type="colorScale" priority="30">
      <colorScale>
        <cfvo type="formula" val="#REF!"/>
        <cfvo type="max"/>
        <color rgb="FF63BE7B"/>
        <color rgb="FFFCFCFF"/>
      </colorScale>
    </cfRule>
    <cfRule type="colorScale" priority="31">
      <colorScale>
        <cfvo type="min"/>
        <cfvo type="max"/>
        <color theme="0" tint="-0.499984740745262"/>
        <color rgb="FFFFEF9C"/>
      </colorScale>
    </cfRule>
    <cfRule type="colorScale" priority="32">
      <colorScale>
        <cfvo type="min"/>
        <cfvo type="max"/>
        <color theme="0" tint="-0.34998626667073579"/>
        <color rgb="FFFFEF9C"/>
      </colorScale>
    </cfRule>
    <cfRule type="colorScale" priority="33">
      <colorScale>
        <cfvo type="formula" val="$S$6"/>
        <cfvo type="formula" val="$T$6"/>
        <color rgb="FFFFEF9C"/>
        <color rgb="FF63BE7B"/>
      </colorScale>
    </cfRule>
    <cfRule type="colorScale" priority="34">
      <colorScale>
        <cfvo type="formula" val="$S$6"/>
        <cfvo type="max"/>
        <color rgb="FF00B050"/>
        <color rgb="FFFFEF9C"/>
      </colorScale>
    </cfRule>
    <cfRule type="colorScale" priority="35">
      <colorScale>
        <cfvo type="min"/>
        <cfvo type="max"/>
        <color rgb="FF63BE7B"/>
        <color rgb="FFFFEF9C"/>
      </colorScale>
    </cfRule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2:L116 N92:N116">
    <cfRule type="colorScale" priority="18">
      <colorScale>
        <cfvo type="formula" val="#REF!"/>
        <cfvo type="max"/>
        <color rgb="FF63BE7B"/>
        <color rgb="FFFCFCFF"/>
      </colorScale>
    </cfRule>
    <cfRule type="colorScale" priority="19">
      <colorScale>
        <cfvo type="min"/>
        <cfvo type="max"/>
        <color theme="0" tint="-0.499984740745262"/>
        <color rgb="FFFFEF9C"/>
      </colorScale>
    </cfRule>
    <cfRule type="colorScale" priority="20">
      <colorScale>
        <cfvo type="min"/>
        <cfvo type="max"/>
        <color theme="0" tint="-0.34998626667073579"/>
        <color rgb="FFFFEF9C"/>
      </colorScale>
    </cfRule>
    <cfRule type="colorScale" priority="21">
      <colorScale>
        <cfvo type="formula" val="$S$6"/>
        <cfvo type="formula" val="$T$6"/>
        <color rgb="FFFFEF9C"/>
        <color rgb="FF63BE7B"/>
      </colorScale>
    </cfRule>
    <cfRule type="colorScale" priority="22">
      <colorScale>
        <cfvo type="formula" val="$S$6"/>
        <cfvo type="max"/>
        <color rgb="FF00B050"/>
        <color rgb="FFFFEF9C"/>
      </colorScale>
    </cfRule>
    <cfRule type="colorScale" priority="23">
      <colorScale>
        <cfvo type="min"/>
        <cfvo type="max"/>
        <color rgb="FF63BE7B"/>
        <color rgb="FFFFEF9C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0:L128 N120:N140">
    <cfRule type="colorScale" priority="6">
      <colorScale>
        <cfvo type="formula" val="#REF!"/>
        <cfvo type="max"/>
        <color rgb="FF63BE7B"/>
        <color rgb="FFFCFCFF"/>
      </colorScale>
    </cfRule>
    <cfRule type="colorScale" priority="7">
      <colorScale>
        <cfvo type="min"/>
        <cfvo type="max"/>
        <color theme="0" tint="-0.499984740745262"/>
        <color rgb="FFFFEF9C"/>
      </colorScale>
    </cfRule>
    <cfRule type="colorScale" priority="8">
      <colorScale>
        <cfvo type="min"/>
        <cfvo type="max"/>
        <color theme="0" tint="-0.34998626667073579"/>
        <color rgb="FFFFEF9C"/>
      </colorScale>
    </cfRule>
    <cfRule type="colorScale" priority="9">
      <colorScale>
        <cfvo type="formula" val="$S$6"/>
        <cfvo type="formula" val="$T$6"/>
        <color rgb="FFFFEF9C"/>
        <color rgb="FF63BE7B"/>
      </colorScale>
    </cfRule>
    <cfRule type="colorScale" priority="10">
      <colorScale>
        <cfvo type="formula" val="$S$6"/>
        <cfvo type="max"/>
        <color rgb="FF00B050"/>
        <color rgb="FFFFEF9C"/>
      </colorScale>
    </cfRule>
    <cfRule type="colorScale" priority="11">
      <colorScale>
        <cfvo type="min"/>
        <cfvo type="max"/>
        <color rgb="FF63BE7B"/>
        <color rgb="FFFFEF9C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77:L697 N143:N171 L143:L171 L173:L189 N173:N189 N191:N236 L191:L236 L238:L260 N238:N260 N262:N286 L262:L286 L288:L300 N288:N300 N306:N333 L306:L333 L335:L352 N335:N352 N354:N363 L354:L363 L365:L392 N365:N392 N394:N416 L394:L416 L418:L431 N418:N433 N435:N464 L435:L464 L466:L489 N466:N489 N491:N524 L491:L524 L526:L557 N526:N557 N559:N577 L559:L577 L579:L598 N579:N598 N600:N616 L600:L616 L618:L654 N618:N654 N656:N675 L656:L675 N677:N697 N699:N721 L699:L721 L723:L737 N723:N737 N739:N761 L739:L761">
    <cfRule type="colorScale" priority="3970">
      <colorScale>
        <cfvo type="formula" val="#REF!"/>
        <cfvo type="max"/>
        <color rgb="FF63BE7B"/>
        <color rgb="FFFCFCFF"/>
      </colorScale>
    </cfRule>
    <cfRule type="colorScale" priority="3971">
      <colorScale>
        <cfvo type="min"/>
        <cfvo type="max"/>
        <color theme="0" tint="-0.499984740745262"/>
        <color rgb="FFFFEF9C"/>
      </colorScale>
    </cfRule>
    <cfRule type="colorScale" priority="3972">
      <colorScale>
        <cfvo type="min"/>
        <cfvo type="max"/>
        <color theme="0" tint="-0.34998626667073579"/>
        <color rgb="FFFFEF9C"/>
      </colorScale>
    </cfRule>
    <cfRule type="colorScale" priority="3973">
      <colorScale>
        <cfvo type="formula" val="$S$6"/>
        <cfvo type="formula" val="$T$6"/>
        <color rgb="FFFFEF9C"/>
        <color rgb="FF63BE7B"/>
      </colorScale>
    </cfRule>
    <cfRule type="colorScale" priority="3974">
      <colorScale>
        <cfvo type="formula" val="$S$6"/>
        <cfvo type="max"/>
        <color rgb="FF00B050"/>
        <color rgb="FFFFEF9C"/>
      </colorScale>
    </cfRule>
    <cfRule type="colorScale" priority="3975">
      <colorScale>
        <cfvo type="min"/>
        <cfvo type="max"/>
        <color rgb="FF63BE7B"/>
        <color rgb="FFFFEF9C"/>
      </colorScale>
    </cfRule>
    <cfRule type="colorScale" priority="39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9" operator="containsText" id="{CB329E68-B680-4420-84CA-2DFDE4704A7D}">
            <xm:f>NOT(ISERROR(SEARCH($V$8,L9)))</xm:f>
            <xm:f>$V$8</xm:f>
            <x14:dxf>
              <fill>
                <patternFill>
                  <bgColor rgb="FF00B050"/>
                </patternFill>
              </fill>
            </x14:dxf>
          </x14:cfRule>
          <xm:sqref>L9:L33 L656:L675 L739:L761</xm:sqref>
        </x14:conditionalFormatting>
        <x14:conditionalFormatting xmlns:xm="http://schemas.microsoft.com/office/excel/2006/main">
          <x14:cfRule type="containsText" priority="88" operator="containsText" id="{5150B872-83B0-4D1E-AA82-E063086A6BC6}">
            <xm:f>NOT(ISERROR(SEARCH($X$8,N9)))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N9:N35 N62 N141 N656:N675 N739:N761</xm:sqref>
        </x14:conditionalFormatting>
        <x14:conditionalFormatting xmlns:xm="http://schemas.microsoft.com/office/excel/2006/main">
          <x14:cfRule type="containsText" priority="87" operator="containsText" id="{B77A9C81-15EC-4486-9270-357919059478}">
            <xm:f>NOT(ISERROR(SEARCH($W$8,M9)))</xm:f>
            <xm:f>$W$8</xm:f>
            <x14:dxf>
              <fill>
                <patternFill>
                  <bgColor rgb="FFFF0000"/>
                </patternFill>
              </fill>
            </x14:dxf>
          </x14:cfRule>
          <xm:sqref>M9:M33 M656:M675 M739:M761</xm:sqref>
        </x14:conditionalFormatting>
        <x14:conditionalFormatting xmlns:xm="http://schemas.microsoft.com/office/excel/2006/main">
          <x14:cfRule type="containsText" priority="85" operator="containsText" id="{E5399B72-03D3-40F3-98FB-464609289B5A}">
            <xm:f>NOT(ISERROR(SEARCH($U$8,K9)))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86" operator="containsText" id="{52773EF8-A2A1-4F0E-8149-161D4336BD0B}">
            <xm:f>NOT(ISERROR(SEARCH($W$8,K9)))</xm:f>
            <xm:f>$W$8</xm:f>
            <x14:dxf>
              <fill>
                <patternFill>
                  <bgColor rgb="FFFF0000"/>
                </patternFill>
              </fill>
            </x14:dxf>
          </x14:cfRule>
          <xm:sqref>K9:K33 K656:K675 K739:K761</xm:sqref>
        </x14:conditionalFormatting>
        <x14:conditionalFormatting xmlns:xm="http://schemas.microsoft.com/office/excel/2006/main">
          <x14:cfRule type="containsText" priority="53" operator="containsText" id="{B560A071-3212-4526-A90B-B723388DC9DC}">
            <xm:f>NOT(ISERROR(SEARCH($V$8,L143)))</xm:f>
            <xm:f>$V$8</xm:f>
            <x14:dxf>
              <fill>
                <patternFill>
                  <bgColor rgb="FF00B050"/>
                </patternFill>
              </fill>
            </x14:dxf>
          </x14:cfRule>
          <xm:sqref>L143:L171 L173:L189 L191:L236 L238:L260 L262:L286 L288:L300 L306:L333 L335:L352 L354:L363 L365:L392 L394:L416 L418:L431 L435:L464 L466:L489 L491:L524 L526:L557 L559:L577 L579:L598 L600:L616 L618:L654 L677:L697 L699:L721 L723:L737</xm:sqref>
        </x14:conditionalFormatting>
        <x14:conditionalFormatting xmlns:xm="http://schemas.microsoft.com/office/excel/2006/main">
          <x14:cfRule type="containsText" priority="52" operator="containsText" id="{01AA64E9-3714-4494-9409-A145BF3CF901}">
            <xm:f>NOT(ISERROR(SEARCH($X$8,N143)))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N143:N171 N173:N189 N191:N236 N238:N260 N262:N286 N288:N300 N306:N333 N335:N352 N354:N363 N365:N392 N394:N416 N418:N433 N435:N464 N466:N489 N491:N524 N526:N557 N559:N577 N579:N598 N600:N616 N618:N654 N677:N697 N699:N721 N723:N737</xm:sqref>
        </x14:conditionalFormatting>
        <x14:conditionalFormatting xmlns:xm="http://schemas.microsoft.com/office/excel/2006/main">
          <x14:cfRule type="containsText" priority="51" operator="containsText" id="{E17692C6-D113-4F88-BC8C-8958FAEB317A}">
            <xm:f>NOT(ISERROR(SEARCH($W$8,M143)))</xm:f>
            <xm:f>$W$8</xm:f>
            <x14:dxf>
              <fill>
                <patternFill>
                  <bgColor rgb="FFFF0000"/>
                </patternFill>
              </fill>
            </x14:dxf>
          </x14:cfRule>
          <xm:sqref>M143:M171 M173:M189 M191:M236 M238:M260 M262:M286 M288:M300 M306:M333 M335:M352 M354:M363 M365:M392 M394:M416 M418:M431 M435:M464 M466:M489 M491:M524 M526:M557 M559:M577 M579:M598 M600:M616 M618:M654 M677:M697 M699:M721 M723:M737</xm:sqref>
        </x14:conditionalFormatting>
        <x14:conditionalFormatting xmlns:xm="http://schemas.microsoft.com/office/excel/2006/main">
          <x14:cfRule type="containsText" priority="49" operator="containsText" id="{465BF82E-A9E7-4053-A2E5-E80BBAC7D988}">
            <xm:f>NOT(ISERROR(SEARCH($U$8,K143)))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50" operator="containsText" id="{4FF5D8F6-5406-474B-B6B9-D141EF9FD58C}">
            <xm:f>NOT(ISERROR(SEARCH($W$8,K143)))</xm:f>
            <xm:f>$W$8</xm:f>
            <x14:dxf>
              <fill>
                <patternFill>
                  <bgColor rgb="FFFF0000"/>
                </patternFill>
              </fill>
            </x14:dxf>
          </x14:cfRule>
          <xm:sqref>K143:K171 K173:K189 K191:K236 K238:K260 K262:K286 K288:K300 K306:K333 K335:K352 K354:K363 K365:K392 K394:K416 K418:K431 K435:K464 K466:K489 K491:K524 K526:K557 K559:K577 K579:K598 K600:K616 K618:K654 K677:K697 K699:K721 K723:K737</xm:sqref>
        </x14:conditionalFormatting>
        <x14:conditionalFormatting xmlns:xm="http://schemas.microsoft.com/office/excel/2006/main">
          <x14:cfRule type="containsText" priority="41" operator="containsText" id="{147CD598-F48F-4DCA-909D-F1A457649E18}">
            <xm:f>NOT(ISERROR(SEARCH($V$8,L37)))</xm:f>
            <xm:f>$V$8</xm:f>
            <x14:dxf>
              <fill>
                <patternFill>
                  <bgColor rgb="FF00B050"/>
                </patternFill>
              </fill>
            </x14:dxf>
          </x14:cfRule>
          <xm:sqref>L37:L61</xm:sqref>
        </x14:conditionalFormatting>
        <x14:conditionalFormatting xmlns:xm="http://schemas.microsoft.com/office/excel/2006/main">
          <x14:cfRule type="containsText" priority="40" operator="containsText" id="{A3481F9F-9D5F-4F23-B924-E77524590B34}">
            <xm:f>NOT(ISERROR(SEARCH($X$8,N37)))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N37:N61</xm:sqref>
        </x14:conditionalFormatting>
        <x14:conditionalFormatting xmlns:xm="http://schemas.microsoft.com/office/excel/2006/main">
          <x14:cfRule type="containsText" priority="39" operator="containsText" id="{ABCCF84D-4630-4E3E-AF7A-D54BDB2FDBF1}">
            <xm:f>NOT(ISERROR(SEARCH($W$8,M37)))</xm:f>
            <xm:f>$W$8</xm:f>
            <x14:dxf>
              <fill>
                <patternFill>
                  <bgColor rgb="FFFF0000"/>
                </patternFill>
              </fill>
            </x14:dxf>
          </x14:cfRule>
          <xm:sqref>M37:M61</xm:sqref>
        </x14:conditionalFormatting>
        <x14:conditionalFormatting xmlns:xm="http://schemas.microsoft.com/office/excel/2006/main">
          <x14:cfRule type="containsText" priority="37" operator="containsText" id="{4C966D20-021C-472D-BCDB-714D7FCB73AC}">
            <xm:f>NOT(ISERROR(SEARCH($U$8,K37)))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38" operator="containsText" id="{033168BC-706A-47DF-B096-AD385DCF42A7}">
            <xm:f>NOT(ISERROR(SEARCH($W$8,K37)))</xm:f>
            <xm:f>$W$8</xm:f>
            <x14:dxf>
              <fill>
                <patternFill>
                  <bgColor rgb="FFFF0000"/>
                </patternFill>
              </fill>
            </x14:dxf>
          </x14:cfRule>
          <xm:sqref>K37:K61</xm:sqref>
        </x14:conditionalFormatting>
        <x14:conditionalFormatting xmlns:xm="http://schemas.microsoft.com/office/excel/2006/main">
          <x14:cfRule type="containsText" priority="29" operator="containsText" id="{B7ADF56E-DAAE-43CC-96EF-90EB92E8A907}">
            <xm:f>NOT(ISERROR(SEARCH($V$8,L64)))</xm:f>
            <xm:f>$V$8</xm:f>
            <x14:dxf>
              <fill>
                <patternFill>
                  <bgColor rgb="FF00B050"/>
                </patternFill>
              </fill>
            </x14:dxf>
          </x14:cfRule>
          <xm:sqref>L64:L70</xm:sqref>
        </x14:conditionalFormatting>
        <x14:conditionalFormatting xmlns:xm="http://schemas.microsoft.com/office/excel/2006/main">
          <x14:cfRule type="containsText" priority="28" operator="containsText" id="{2C06C42D-1E04-431A-A294-4A0FFBCC8AB0}">
            <xm:f>NOT(ISERROR(SEARCH($X$8,N64)))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N64:N70</xm:sqref>
        </x14:conditionalFormatting>
        <x14:conditionalFormatting xmlns:xm="http://schemas.microsoft.com/office/excel/2006/main">
          <x14:cfRule type="containsText" priority="27" operator="containsText" id="{398FFE87-DFA4-4DD0-A3F3-2DF6FB8BA1DD}">
            <xm:f>NOT(ISERROR(SEARCH($W$8,M64)))</xm:f>
            <xm:f>$W$8</xm:f>
            <x14:dxf>
              <fill>
                <patternFill>
                  <bgColor rgb="FFFF0000"/>
                </patternFill>
              </fill>
            </x14:dxf>
          </x14:cfRule>
          <xm:sqref>M64:M70</xm:sqref>
        </x14:conditionalFormatting>
        <x14:conditionalFormatting xmlns:xm="http://schemas.microsoft.com/office/excel/2006/main">
          <x14:cfRule type="containsText" priority="25" operator="containsText" id="{215931DF-3BCF-4CDB-8DFA-7F7C5AFF3468}">
            <xm:f>NOT(ISERROR(SEARCH($U$8,K64)))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6" operator="containsText" id="{82CB1291-86E1-47DB-9042-63775BC9EF7D}">
            <xm:f>NOT(ISERROR(SEARCH($W$8,K64)))</xm:f>
            <xm:f>$W$8</xm:f>
            <x14:dxf>
              <fill>
                <patternFill>
                  <bgColor rgb="FFFF0000"/>
                </patternFill>
              </fill>
            </x14:dxf>
          </x14:cfRule>
          <xm:sqref>K64:K70</xm:sqref>
        </x14:conditionalFormatting>
        <x14:conditionalFormatting xmlns:xm="http://schemas.microsoft.com/office/excel/2006/main">
          <x14:cfRule type="containsText" priority="17" operator="containsText" id="{33CE4414-7F51-4C97-867A-327E8F2F7333}">
            <xm:f>NOT(ISERROR(SEARCH($V$8,L92)))</xm:f>
            <xm:f>$V$8</xm:f>
            <x14:dxf>
              <fill>
                <patternFill>
                  <bgColor rgb="FF00B050"/>
                </patternFill>
              </fill>
            </x14:dxf>
          </x14:cfRule>
          <xm:sqref>L92:L116</xm:sqref>
        </x14:conditionalFormatting>
        <x14:conditionalFormatting xmlns:xm="http://schemas.microsoft.com/office/excel/2006/main">
          <x14:cfRule type="containsText" priority="16" operator="containsText" id="{31399C41-16D9-4434-B3F8-8B3EA7F3594C}">
            <xm:f>NOT(ISERROR(SEARCH($X$8,N92)))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N92:N116</xm:sqref>
        </x14:conditionalFormatting>
        <x14:conditionalFormatting xmlns:xm="http://schemas.microsoft.com/office/excel/2006/main">
          <x14:cfRule type="containsText" priority="15" operator="containsText" id="{386B4FBA-E809-4486-A4CE-166293237FCA}">
            <xm:f>NOT(ISERROR(SEARCH($W$8,M92)))</xm:f>
            <xm:f>$W$8</xm:f>
            <x14:dxf>
              <fill>
                <patternFill>
                  <bgColor rgb="FFFF0000"/>
                </patternFill>
              </fill>
            </x14:dxf>
          </x14:cfRule>
          <xm:sqref>M92:M116</xm:sqref>
        </x14:conditionalFormatting>
        <x14:conditionalFormatting xmlns:xm="http://schemas.microsoft.com/office/excel/2006/main">
          <x14:cfRule type="containsText" priority="13" operator="containsText" id="{7089D9C5-5A47-46BC-99F9-306CD6AA032C}">
            <xm:f>NOT(ISERROR(SEARCH($U$8,K92)))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0ECD8D47-E016-415A-9E92-41718276D619}">
            <xm:f>NOT(ISERROR(SEARCH($W$8,K92)))</xm:f>
            <xm:f>$W$8</xm:f>
            <x14:dxf>
              <fill>
                <patternFill>
                  <bgColor rgb="FFFF0000"/>
                </patternFill>
              </fill>
            </x14:dxf>
          </x14:cfRule>
          <xm:sqref>K92:K116</xm:sqref>
        </x14:conditionalFormatting>
        <x14:conditionalFormatting xmlns:xm="http://schemas.microsoft.com/office/excel/2006/main">
          <x14:cfRule type="containsText" priority="5" operator="containsText" id="{1F89B09C-7785-4F27-9AB3-6481970DA2A4}">
            <xm:f>NOT(ISERROR(SEARCH($V$8,L120)))</xm:f>
            <xm:f>$V$8</xm:f>
            <x14:dxf>
              <fill>
                <patternFill>
                  <bgColor rgb="FF00B050"/>
                </patternFill>
              </fill>
            </x14:dxf>
          </x14:cfRule>
          <xm:sqref>L120:L128</xm:sqref>
        </x14:conditionalFormatting>
        <x14:conditionalFormatting xmlns:xm="http://schemas.microsoft.com/office/excel/2006/main">
          <x14:cfRule type="containsText" priority="4" operator="containsText" id="{92B34418-6738-4E74-B27A-11EBD6643564}">
            <xm:f>NOT(ISERROR(SEARCH($X$8,N120)))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N120:N140</xm:sqref>
        </x14:conditionalFormatting>
        <x14:conditionalFormatting xmlns:xm="http://schemas.microsoft.com/office/excel/2006/main">
          <x14:cfRule type="containsText" priority="3" operator="containsText" id="{0FD85833-0FFA-4EB4-92FD-5CF1FD410295}">
            <xm:f>NOT(ISERROR(SEARCH($W$8,M120)))</xm:f>
            <xm:f>$W$8</xm:f>
            <x14:dxf>
              <fill>
                <patternFill>
                  <bgColor rgb="FFFF0000"/>
                </patternFill>
              </fill>
            </x14:dxf>
          </x14:cfRule>
          <xm:sqref>M120:M140</xm:sqref>
        </x14:conditionalFormatting>
        <x14:conditionalFormatting xmlns:xm="http://schemas.microsoft.com/office/excel/2006/main">
          <x14:cfRule type="containsText" priority="1" operator="containsText" id="{0A0C27BE-3D20-48E0-B944-5889EA9E644F}">
            <xm:f>NOT(ISERROR(SEARCH($U$8,K120)))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5B358574-E4E8-491C-9B6E-0F6DE38AB681}">
            <xm:f>NOT(ISERROR(SEARCH($W$8,K120)))</xm:f>
            <xm:f>$W$8</xm:f>
            <x14:dxf>
              <fill>
                <patternFill>
                  <bgColor rgb="FFFF0000"/>
                </patternFill>
              </fill>
            </x14:dxf>
          </x14:cfRule>
          <xm:sqref>K120:K128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topLeftCell="R6" workbookViewId="0">
      <selection activeCell="AF14" sqref="AF14:AH38"/>
    </sheetView>
  </sheetViews>
  <sheetFormatPr defaultRowHeight="15" x14ac:dyDescent="0.25"/>
  <cols>
    <col min="1" max="1" width="0" hidden="1" customWidth="1"/>
    <col min="2" max="2" width="46" hidden="1" customWidth="1"/>
    <col min="3" max="13" width="0" hidden="1" customWidth="1"/>
    <col min="14" max="14" width="28.5703125" hidden="1" customWidth="1"/>
    <col min="15" max="17" width="0" hidden="1" customWidth="1"/>
    <col min="18" max="18" width="1.7109375" customWidth="1"/>
    <col min="19" max="19" width="1.28515625" customWidth="1"/>
    <col min="20" max="20" width="54" customWidth="1"/>
    <col min="21" max="24" width="0" hidden="1" customWidth="1"/>
    <col min="25" max="25" width="11.85546875" customWidth="1"/>
    <col min="26" max="26" width="0" hidden="1" customWidth="1"/>
    <col min="27" max="27" width="12.42578125" customWidth="1"/>
    <col min="28" max="28" width="0" hidden="1" customWidth="1"/>
    <col min="29" max="29" width="13.140625" customWidth="1"/>
    <col min="31" max="31" width="26.5703125" customWidth="1"/>
  </cols>
  <sheetData>
    <row r="1" spans="1:41" ht="15.75" hidden="1" thickBot="1" x14ac:dyDescent="0.3">
      <c r="D1" s="142"/>
      <c r="E1" s="215" t="s">
        <v>721</v>
      </c>
      <c r="F1" s="216"/>
      <c r="G1" s="217" t="s">
        <v>722</v>
      </c>
      <c r="H1" s="218"/>
      <c r="I1" s="217" t="s">
        <v>723</v>
      </c>
      <c r="J1" s="218"/>
      <c r="K1" s="213" t="s">
        <v>724</v>
      </c>
      <c r="L1" s="214"/>
    </row>
    <row r="2" spans="1:41" ht="15.75" hidden="1" thickBot="1" x14ac:dyDescent="0.3">
      <c r="C2" t="s">
        <v>725</v>
      </c>
    </row>
    <row r="3" spans="1:41" ht="105.75" hidden="1" thickBot="1" x14ac:dyDescent="0.3">
      <c r="A3" t="s">
        <v>726</v>
      </c>
      <c r="B3" t="s">
        <v>0</v>
      </c>
      <c r="C3" s="143" t="s">
        <v>727</v>
      </c>
      <c r="D3" s="144" t="s">
        <v>728</v>
      </c>
      <c r="E3" s="145" t="s">
        <v>729</v>
      </c>
      <c r="F3" s="145" t="s">
        <v>730</v>
      </c>
      <c r="G3" s="145" t="s">
        <v>731</v>
      </c>
      <c r="H3" s="145" t="s">
        <v>732</v>
      </c>
      <c r="I3" s="145" t="s">
        <v>733</v>
      </c>
      <c r="J3" s="145" t="s">
        <v>734</v>
      </c>
      <c r="K3" s="145" t="s">
        <v>735</v>
      </c>
      <c r="U3" s="142"/>
      <c r="V3" s="142"/>
      <c r="W3" s="215" t="s">
        <v>721</v>
      </c>
      <c r="X3" s="216"/>
      <c r="Y3" s="213" t="s">
        <v>722</v>
      </c>
      <c r="Z3" s="214"/>
      <c r="AA3" s="213" t="s">
        <v>723</v>
      </c>
      <c r="AB3" s="214"/>
      <c r="AC3" s="213" t="s">
        <v>724</v>
      </c>
      <c r="AD3" s="214"/>
    </row>
    <row r="4" spans="1:41" ht="15.75" thickBot="1" x14ac:dyDescent="0.3">
      <c r="A4" t="s">
        <v>736</v>
      </c>
      <c r="B4" t="s">
        <v>737</v>
      </c>
      <c r="C4" s="146">
        <v>23.278688524590162</v>
      </c>
      <c r="D4" s="147">
        <v>480</v>
      </c>
      <c r="E4" s="147">
        <v>692</v>
      </c>
      <c r="F4" s="147">
        <v>1947</v>
      </c>
      <c r="G4" s="147">
        <v>2130</v>
      </c>
      <c r="H4" s="147">
        <v>1996</v>
      </c>
      <c r="I4" s="148">
        <v>2173</v>
      </c>
      <c r="J4" s="147">
        <v>431</v>
      </c>
      <c r="K4" s="147">
        <v>649</v>
      </c>
      <c r="N4" s="113" t="s">
        <v>655</v>
      </c>
      <c r="O4" s="155">
        <f>G4</f>
        <v>2130</v>
      </c>
      <c r="P4" s="155">
        <f>I4</f>
        <v>2173</v>
      </c>
      <c r="Q4" s="155">
        <f>K4</f>
        <v>649</v>
      </c>
      <c r="U4" t="s">
        <v>725</v>
      </c>
    </row>
    <row r="5" spans="1:41" ht="75.75" thickBot="1" x14ac:dyDescent="0.3">
      <c r="B5" t="s">
        <v>738</v>
      </c>
      <c r="C5" s="149">
        <v>18.021857923497269</v>
      </c>
      <c r="D5" s="150">
        <v>358</v>
      </c>
      <c r="E5" s="150">
        <v>532</v>
      </c>
      <c r="F5" s="150">
        <v>1690</v>
      </c>
      <c r="G5" s="150">
        <v>1649</v>
      </c>
      <c r="H5" s="150">
        <v>1670</v>
      </c>
      <c r="I5" s="151">
        <v>1638</v>
      </c>
      <c r="J5" s="150">
        <v>378</v>
      </c>
      <c r="K5" s="150">
        <v>543</v>
      </c>
      <c r="N5" s="113" t="s">
        <v>656</v>
      </c>
      <c r="O5" s="155">
        <f>G5</f>
        <v>1649</v>
      </c>
      <c r="P5" s="155">
        <f>I5</f>
        <v>1638</v>
      </c>
      <c r="Q5" s="155">
        <f>K5</f>
        <v>543</v>
      </c>
      <c r="S5" t="s">
        <v>726</v>
      </c>
      <c r="T5" t="s">
        <v>0</v>
      </c>
      <c r="U5" s="143" t="s">
        <v>727</v>
      </c>
      <c r="V5" s="144" t="s">
        <v>728</v>
      </c>
      <c r="W5" s="144" t="s">
        <v>729</v>
      </c>
      <c r="X5" s="144" t="s">
        <v>730</v>
      </c>
      <c r="Y5" s="144" t="s">
        <v>731</v>
      </c>
      <c r="Z5" s="144" t="s">
        <v>732</v>
      </c>
      <c r="AA5" s="145" t="s">
        <v>733</v>
      </c>
      <c r="AB5" s="145" t="s">
        <v>734</v>
      </c>
      <c r="AC5" s="145" t="s">
        <v>735</v>
      </c>
    </row>
    <row r="6" spans="1:41" x14ac:dyDescent="0.25">
      <c r="B6" t="s">
        <v>739</v>
      </c>
      <c r="C6" s="149">
        <v>71.267759562841533</v>
      </c>
      <c r="D6" s="150">
        <v>1640</v>
      </c>
      <c r="E6" s="150">
        <v>2586</v>
      </c>
      <c r="F6" s="150">
        <v>5385</v>
      </c>
      <c r="G6" s="150">
        <v>6521</v>
      </c>
      <c r="H6" s="150">
        <v>5439</v>
      </c>
      <c r="I6" s="151">
        <v>6570</v>
      </c>
      <c r="J6" s="150">
        <v>1586</v>
      </c>
      <c r="K6" s="150">
        <v>2537</v>
      </c>
      <c r="N6" s="113" t="s">
        <v>657</v>
      </c>
      <c r="O6" s="155">
        <f>G7</f>
        <v>2052</v>
      </c>
      <c r="P6" s="155">
        <f>I7</f>
        <v>2095</v>
      </c>
      <c r="Q6" s="155">
        <f>K7</f>
        <v>1983</v>
      </c>
      <c r="S6" t="s">
        <v>736</v>
      </c>
      <c r="T6" s="141" t="s">
        <v>771</v>
      </c>
      <c r="U6" s="146">
        <v>32.153016983606562</v>
      </c>
      <c r="V6" s="147">
        <v>907</v>
      </c>
      <c r="W6" s="147">
        <v>760</v>
      </c>
      <c r="X6" s="147">
        <v>3278</v>
      </c>
      <c r="Y6" s="158">
        <v>2942.0010540000003</v>
      </c>
      <c r="Z6" s="158">
        <v>3541</v>
      </c>
      <c r="AA6" s="159">
        <v>3110.1587129999989</v>
      </c>
      <c r="AB6" s="158">
        <v>644</v>
      </c>
      <c r="AC6" s="158">
        <v>591.8423410000014</v>
      </c>
      <c r="AD6" s="141"/>
      <c r="AE6" s="113" t="s">
        <v>687</v>
      </c>
      <c r="AF6" s="155">
        <f>Y6</f>
        <v>2942.0010540000003</v>
      </c>
      <c r="AG6" s="155">
        <f>AA6</f>
        <v>3110.1587129999989</v>
      </c>
      <c r="AH6" s="155">
        <f>AC6</f>
        <v>591.8423410000014</v>
      </c>
      <c r="AI6" s="141"/>
      <c r="AJ6" s="141"/>
      <c r="AK6" s="141"/>
      <c r="AL6" s="141"/>
      <c r="AM6" s="141"/>
      <c r="AN6" s="141"/>
      <c r="AO6" s="141"/>
    </row>
    <row r="7" spans="1:41" x14ac:dyDescent="0.25">
      <c r="B7" t="s">
        <v>740</v>
      </c>
      <c r="C7" s="149">
        <v>22.42622950819672</v>
      </c>
      <c r="D7" s="150">
        <v>1736</v>
      </c>
      <c r="E7" s="150">
        <v>2026</v>
      </c>
      <c r="F7" s="150">
        <v>1531</v>
      </c>
      <c r="G7" s="150">
        <v>2052</v>
      </c>
      <c r="H7" s="150">
        <v>1564</v>
      </c>
      <c r="I7" s="151">
        <v>2095</v>
      </c>
      <c r="J7" s="150">
        <v>1703</v>
      </c>
      <c r="K7" s="150">
        <v>1983</v>
      </c>
      <c r="N7" s="113" t="s">
        <v>658</v>
      </c>
      <c r="O7" s="155">
        <f t="shared" ref="O7:O9" si="0">G8</f>
        <v>2024</v>
      </c>
      <c r="P7" s="155">
        <f t="shared" ref="P7:P9" si="1">I8</f>
        <v>1927</v>
      </c>
      <c r="Q7" s="155">
        <f t="shared" ref="Q7:Q9" si="2">K8</f>
        <v>690</v>
      </c>
      <c r="T7" s="141" t="s">
        <v>772</v>
      </c>
      <c r="U7" s="149">
        <v>61.886741989071041</v>
      </c>
      <c r="V7" s="150">
        <v>1259</v>
      </c>
      <c r="W7" s="150">
        <v>903</v>
      </c>
      <c r="X7" s="150">
        <v>6719</v>
      </c>
      <c r="Y7" s="160">
        <v>5662.6368920000004</v>
      </c>
      <c r="Z7" s="160">
        <v>6327</v>
      </c>
      <c r="AA7" s="161">
        <v>5072.5782210000007</v>
      </c>
      <c r="AB7" s="160">
        <v>1651</v>
      </c>
      <c r="AC7" s="160">
        <v>1493.0586709999998</v>
      </c>
      <c r="AD7" s="141"/>
      <c r="AE7" s="113" t="s">
        <v>688</v>
      </c>
      <c r="AF7" s="155">
        <f t="shared" ref="AF7:AF9" si="3">Y7</f>
        <v>5662.6368920000004</v>
      </c>
      <c r="AG7" s="155">
        <f t="shared" ref="AG7:AG9" si="4">AA7</f>
        <v>5072.5782210000007</v>
      </c>
      <c r="AH7" s="155">
        <f t="shared" ref="AH7:AH9" si="5">AC7</f>
        <v>1493.0586709999998</v>
      </c>
      <c r="AI7" s="141"/>
      <c r="AJ7" s="141"/>
      <c r="AK7" s="141"/>
      <c r="AL7" s="141"/>
      <c r="AM7" s="141"/>
      <c r="AN7" s="141"/>
      <c r="AO7" s="141"/>
    </row>
    <row r="8" spans="1:41" x14ac:dyDescent="0.25">
      <c r="B8" t="s">
        <v>741</v>
      </c>
      <c r="C8" s="149">
        <v>22.120218579234972</v>
      </c>
      <c r="D8" s="150">
        <v>375</v>
      </c>
      <c r="E8" s="150">
        <v>593</v>
      </c>
      <c r="F8" s="150">
        <v>1593</v>
      </c>
      <c r="G8" s="150">
        <v>2024</v>
      </c>
      <c r="H8" s="150">
        <v>1524</v>
      </c>
      <c r="I8" s="151">
        <v>1927</v>
      </c>
      <c r="J8" s="150">
        <v>444</v>
      </c>
      <c r="K8" s="150">
        <v>690</v>
      </c>
      <c r="N8" s="113" t="s">
        <v>659</v>
      </c>
      <c r="O8" s="155">
        <f t="shared" si="0"/>
        <v>1702</v>
      </c>
      <c r="P8" s="155">
        <f t="shared" si="1"/>
        <v>1568</v>
      </c>
      <c r="Q8" s="155">
        <f t="shared" si="2"/>
        <v>715</v>
      </c>
      <c r="T8" s="141" t="s">
        <v>773</v>
      </c>
      <c r="U8" s="149">
        <v>26.342152644808728</v>
      </c>
      <c r="V8" s="150">
        <v>383</v>
      </c>
      <c r="W8" s="150">
        <v>291</v>
      </c>
      <c r="X8" s="150">
        <v>3050</v>
      </c>
      <c r="Y8" s="160">
        <v>2410.3069669999986</v>
      </c>
      <c r="Z8" s="160">
        <v>2837</v>
      </c>
      <c r="AA8" s="161">
        <v>2167.3016439999992</v>
      </c>
      <c r="AB8" s="160">
        <v>596</v>
      </c>
      <c r="AC8" s="160">
        <v>534.00532299999941</v>
      </c>
      <c r="AD8" s="141"/>
      <c r="AE8" s="113" t="s">
        <v>689</v>
      </c>
      <c r="AF8" s="155">
        <f t="shared" si="3"/>
        <v>2410.3069669999986</v>
      </c>
      <c r="AG8" s="155">
        <f t="shared" si="4"/>
        <v>2167.3016439999992</v>
      </c>
      <c r="AH8" s="155">
        <f t="shared" si="5"/>
        <v>534.00532299999941</v>
      </c>
      <c r="AI8" s="141"/>
      <c r="AJ8" s="141"/>
      <c r="AK8" s="141"/>
      <c r="AL8" s="141"/>
      <c r="AM8" s="141"/>
      <c r="AN8" s="141"/>
      <c r="AO8" s="141"/>
    </row>
    <row r="9" spans="1:41" x14ac:dyDescent="0.25">
      <c r="B9" t="s">
        <v>742</v>
      </c>
      <c r="C9" s="149">
        <v>18.601092896174862</v>
      </c>
      <c r="D9" s="150">
        <v>485</v>
      </c>
      <c r="E9" s="150">
        <v>581</v>
      </c>
      <c r="F9" s="150">
        <v>1308</v>
      </c>
      <c r="G9" s="150">
        <v>1702</v>
      </c>
      <c r="H9" s="150">
        <v>1240</v>
      </c>
      <c r="I9" s="151">
        <v>1568</v>
      </c>
      <c r="J9" s="150">
        <v>553</v>
      </c>
      <c r="K9" s="150">
        <v>715</v>
      </c>
      <c r="N9" s="113" t="s">
        <v>660</v>
      </c>
      <c r="O9" s="155">
        <f t="shared" si="0"/>
        <v>2543</v>
      </c>
      <c r="P9" s="155">
        <f t="shared" si="1"/>
        <v>2388</v>
      </c>
      <c r="Q9" s="155">
        <f t="shared" si="2"/>
        <v>708</v>
      </c>
      <c r="T9" s="141" t="s">
        <v>774</v>
      </c>
      <c r="U9" s="149">
        <v>32.26826942076503</v>
      </c>
      <c r="V9" s="150">
        <v>654</v>
      </c>
      <c r="W9" s="150">
        <v>382</v>
      </c>
      <c r="X9" s="150">
        <v>3789</v>
      </c>
      <c r="Y9" s="160">
        <v>2952.5466520000004</v>
      </c>
      <c r="Z9" s="160">
        <v>3862</v>
      </c>
      <c r="AA9" s="161">
        <v>2820.6590579999997</v>
      </c>
      <c r="AB9" s="160">
        <v>581</v>
      </c>
      <c r="AC9" s="160">
        <v>513.88759400000072</v>
      </c>
      <c r="AD9" s="141"/>
      <c r="AE9" s="113" t="s">
        <v>690</v>
      </c>
      <c r="AF9" s="155">
        <f t="shared" si="3"/>
        <v>2952.5466520000004</v>
      </c>
      <c r="AG9" s="155">
        <f t="shared" si="4"/>
        <v>2820.6590579999997</v>
      </c>
      <c r="AH9" s="155">
        <f t="shared" si="5"/>
        <v>513.88759400000072</v>
      </c>
      <c r="AI9" s="141"/>
      <c r="AJ9" s="141"/>
      <c r="AK9" s="141"/>
      <c r="AL9" s="141"/>
      <c r="AM9" s="141"/>
      <c r="AN9" s="141"/>
      <c r="AO9" s="141"/>
    </row>
    <row r="10" spans="1:41" x14ac:dyDescent="0.25">
      <c r="B10" t="s">
        <v>743</v>
      </c>
      <c r="C10" s="149">
        <v>27.792349726775956</v>
      </c>
      <c r="D10" s="150">
        <v>371</v>
      </c>
      <c r="E10" s="150">
        <v>553</v>
      </c>
      <c r="F10" s="150">
        <v>2028</v>
      </c>
      <c r="G10" s="150">
        <v>2543</v>
      </c>
      <c r="H10" s="150">
        <v>1947</v>
      </c>
      <c r="I10" s="151">
        <v>2388</v>
      </c>
      <c r="J10" s="150">
        <v>452</v>
      </c>
      <c r="K10" s="150">
        <v>708</v>
      </c>
      <c r="N10" s="113" t="s">
        <v>661</v>
      </c>
      <c r="O10" s="155">
        <f>G6</f>
        <v>6521</v>
      </c>
      <c r="P10" s="155">
        <f>I6</f>
        <v>6570</v>
      </c>
      <c r="Q10" s="155">
        <f>K6</f>
        <v>2537</v>
      </c>
      <c r="T10" s="141" t="s">
        <v>775</v>
      </c>
      <c r="U10" s="149">
        <v>101.63082460109291</v>
      </c>
      <c r="V10" s="150">
        <v>10865</v>
      </c>
      <c r="W10" s="150">
        <v>10145</v>
      </c>
      <c r="X10" s="150">
        <v>10339</v>
      </c>
      <c r="Y10" s="160">
        <v>9299.220451000001</v>
      </c>
      <c r="Z10" s="160">
        <v>11647</v>
      </c>
      <c r="AA10" s="161">
        <v>10208.015120000002</v>
      </c>
      <c r="AB10" s="160">
        <v>9557</v>
      </c>
      <c r="AC10" s="160">
        <v>9236.2053309999992</v>
      </c>
      <c r="AD10" s="141"/>
      <c r="AE10" s="113" t="s">
        <v>691</v>
      </c>
      <c r="AF10" s="155">
        <f>Y11</f>
        <v>5954.9451599999993</v>
      </c>
      <c r="AG10" s="155">
        <f>AA11</f>
        <v>6022.3809569999976</v>
      </c>
      <c r="AH10" s="155">
        <f>AC11</f>
        <v>2242.5642030000017</v>
      </c>
      <c r="AI10" s="141"/>
      <c r="AJ10" s="141"/>
      <c r="AK10" s="141"/>
      <c r="AL10" s="141"/>
      <c r="AM10" s="141"/>
      <c r="AN10" s="141"/>
      <c r="AO10" s="141"/>
    </row>
    <row r="11" spans="1:41" x14ac:dyDescent="0.25">
      <c r="A11" t="s">
        <v>744</v>
      </c>
      <c r="B11" t="s">
        <v>745</v>
      </c>
      <c r="C11" s="149">
        <v>5.4535519125683063</v>
      </c>
      <c r="D11" s="150">
        <v>437</v>
      </c>
      <c r="E11" s="150">
        <v>435</v>
      </c>
      <c r="F11" s="150">
        <v>677</v>
      </c>
      <c r="G11" s="150">
        <v>499</v>
      </c>
      <c r="H11" s="150">
        <v>640</v>
      </c>
      <c r="I11" s="151">
        <v>466</v>
      </c>
      <c r="J11" s="150">
        <v>474</v>
      </c>
      <c r="K11" s="150">
        <v>468</v>
      </c>
      <c r="N11" t="s">
        <v>630</v>
      </c>
      <c r="O11" s="142">
        <f>G11</f>
        <v>499</v>
      </c>
      <c r="P11" s="142">
        <f>I11</f>
        <v>466</v>
      </c>
      <c r="Q11" s="142">
        <f>K11</f>
        <v>468</v>
      </c>
      <c r="T11" s="141" t="s">
        <v>776</v>
      </c>
      <c r="U11" s="149">
        <v>65.081367868852453</v>
      </c>
      <c r="V11" s="150">
        <v>2835</v>
      </c>
      <c r="W11" s="150">
        <v>2310</v>
      </c>
      <c r="X11" s="150">
        <v>7458</v>
      </c>
      <c r="Y11" s="160">
        <v>5954.9451599999993</v>
      </c>
      <c r="Z11" s="160">
        <v>7799</v>
      </c>
      <c r="AA11" s="161">
        <v>6022.3809569999976</v>
      </c>
      <c r="AB11" s="160">
        <v>2494</v>
      </c>
      <c r="AC11" s="160">
        <v>2242.5642030000017</v>
      </c>
      <c r="AD11" s="141"/>
      <c r="AE11" s="113" t="s">
        <v>692</v>
      </c>
      <c r="AF11" s="155">
        <f t="shared" ref="AF11:AF12" si="6">Y12</f>
        <v>4756.7409599999974</v>
      </c>
      <c r="AG11" s="155">
        <f t="shared" ref="AG11:AG12" si="7">AA12</f>
        <v>4562.1793039999975</v>
      </c>
      <c r="AH11" s="155">
        <f t="shared" ref="AH11:AH12" si="8">AC12</f>
        <v>1729.5616559999999</v>
      </c>
      <c r="AI11" s="141"/>
      <c r="AJ11" s="141"/>
      <c r="AK11" s="141"/>
      <c r="AL11" s="141"/>
      <c r="AM11" s="141"/>
      <c r="AN11" s="141"/>
      <c r="AO11" s="141"/>
    </row>
    <row r="12" spans="1:41" x14ac:dyDescent="0.25">
      <c r="B12" t="s">
        <v>746</v>
      </c>
      <c r="C12" s="149">
        <v>5.0928961748633883</v>
      </c>
      <c r="D12" s="150">
        <v>461</v>
      </c>
      <c r="E12" s="150">
        <v>329</v>
      </c>
      <c r="F12" s="150">
        <v>545</v>
      </c>
      <c r="G12" s="150">
        <v>466</v>
      </c>
      <c r="H12" s="150">
        <v>556</v>
      </c>
      <c r="I12" s="151">
        <v>482</v>
      </c>
      <c r="J12" s="150">
        <v>450</v>
      </c>
      <c r="K12" s="150">
        <v>313</v>
      </c>
      <c r="N12" t="s">
        <v>631</v>
      </c>
      <c r="O12" s="142">
        <f t="shared" ref="O12:O23" si="9">G12</f>
        <v>466</v>
      </c>
      <c r="P12" s="142">
        <f t="shared" ref="P12:P23" si="10">I12</f>
        <v>482</v>
      </c>
      <c r="Q12" s="142">
        <f t="shared" ref="Q12:Q23" si="11">K12</f>
        <v>313</v>
      </c>
      <c r="T12" s="141" t="s">
        <v>777</v>
      </c>
      <c r="U12" s="149">
        <v>51.986239999999974</v>
      </c>
      <c r="V12" s="150">
        <v>1937</v>
      </c>
      <c r="W12" s="150">
        <v>1535</v>
      </c>
      <c r="X12" s="150">
        <v>6148</v>
      </c>
      <c r="Y12" s="160">
        <v>4756.7409599999974</v>
      </c>
      <c r="Z12" s="160">
        <v>6221</v>
      </c>
      <c r="AA12" s="161">
        <v>4562.1793039999975</v>
      </c>
      <c r="AB12" s="160">
        <v>1864</v>
      </c>
      <c r="AC12" s="160">
        <v>1729.5616559999999</v>
      </c>
      <c r="AD12" s="141"/>
      <c r="AE12" s="113" t="s">
        <v>693</v>
      </c>
      <c r="AF12" s="155">
        <f t="shared" si="6"/>
        <v>4617.0955779999995</v>
      </c>
      <c r="AG12" s="155">
        <f t="shared" si="7"/>
        <v>4642.9783429999998</v>
      </c>
      <c r="AH12" s="155">
        <f t="shared" si="8"/>
        <v>724.11723499999971</v>
      </c>
      <c r="AI12" s="141"/>
      <c r="AJ12" s="141"/>
      <c r="AK12" s="141"/>
      <c r="AL12" s="141"/>
      <c r="AM12" s="141"/>
      <c r="AN12" s="141"/>
      <c r="AO12" s="141"/>
    </row>
    <row r="13" spans="1:41" x14ac:dyDescent="0.25">
      <c r="B13" t="s">
        <v>747</v>
      </c>
      <c r="C13" s="149">
        <v>37.73770491803279</v>
      </c>
      <c r="D13" s="150">
        <v>3227</v>
      </c>
      <c r="E13" s="150">
        <v>3031</v>
      </c>
      <c r="F13" s="150">
        <v>7252</v>
      </c>
      <c r="G13" s="150">
        <v>3453</v>
      </c>
      <c r="H13" s="150">
        <v>7680</v>
      </c>
      <c r="I13" s="151">
        <v>3891</v>
      </c>
      <c r="J13" s="150">
        <v>2799</v>
      </c>
      <c r="K13" s="150">
        <v>2593</v>
      </c>
      <c r="N13" t="s">
        <v>632</v>
      </c>
      <c r="O13" s="142">
        <f t="shared" si="9"/>
        <v>3453</v>
      </c>
      <c r="P13" s="142">
        <f t="shared" si="10"/>
        <v>3891</v>
      </c>
      <c r="Q13" s="142">
        <f t="shared" si="11"/>
        <v>2593</v>
      </c>
      <c r="T13" s="141" t="s">
        <v>778</v>
      </c>
      <c r="U13" s="149">
        <v>50.460060961748631</v>
      </c>
      <c r="V13" s="150">
        <v>1013</v>
      </c>
      <c r="W13" s="150">
        <v>750</v>
      </c>
      <c r="X13" s="150">
        <v>5383</v>
      </c>
      <c r="Y13" s="160">
        <v>4617.0955779999995</v>
      </c>
      <c r="Z13" s="160">
        <v>5567</v>
      </c>
      <c r="AA13" s="161">
        <v>4642.9783429999998</v>
      </c>
      <c r="AB13" s="160">
        <v>829</v>
      </c>
      <c r="AC13" s="160">
        <v>724.11723499999971</v>
      </c>
      <c r="AD13" s="141"/>
      <c r="AE13" s="113" t="s">
        <v>694</v>
      </c>
      <c r="AF13" s="155">
        <f>Y10</f>
        <v>9299.220451000001</v>
      </c>
      <c r="AG13" s="155">
        <f>AA10</f>
        <v>10208.015120000002</v>
      </c>
      <c r="AH13" s="155">
        <f>AC10</f>
        <v>9236.2053309999992</v>
      </c>
      <c r="AI13" s="141"/>
      <c r="AJ13" s="141"/>
      <c r="AK13" s="141"/>
      <c r="AL13" s="141"/>
      <c r="AM13" s="141"/>
      <c r="AN13" s="141"/>
      <c r="AO13" s="141"/>
    </row>
    <row r="14" spans="1:41" x14ac:dyDescent="0.25">
      <c r="B14" t="s">
        <v>748</v>
      </c>
      <c r="C14" s="149">
        <v>13.890710382513662</v>
      </c>
      <c r="D14" s="150">
        <v>2828</v>
      </c>
      <c r="E14" s="150">
        <v>1378</v>
      </c>
      <c r="F14" s="150">
        <v>1669</v>
      </c>
      <c r="G14" s="150">
        <v>1271</v>
      </c>
      <c r="H14" s="150">
        <v>1667</v>
      </c>
      <c r="I14" s="151">
        <v>1319</v>
      </c>
      <c r="J14" s="150">
        <v>2830</v>
      </c>
      <c r="K14" s="150">
        <v>1330</v>
      </c>
      <c r="N14" t="s">
        <v>633</v>
      </c>
      <c r="O14" s="142">
        <f t="shared" si="9"/>
        <v>1271</v>
      </c>
      <c r="P14" s="142">
        <f t="shared" si="10"/>
        <v>1319</v>
      </c>
      <c r="Q14" s="142">
        <f t="shared" si="11"/>
        <v>1330</v>
      </c>
      <c r="S14" t="s">
        <v>744</v>
      </c>
      <c r="T14" t="s">
        <v>779</v>
      </c>
      <c r="U14" s="149">
        <v>13.580375650273234</v>
      </c>
      <c r="V14" s="150">
        <v>546</v>
      </c>
      <c r="W14" s="150">
        <v>592</v>
      </c>
      <c r="X14" s="150">
        <v>1245</v>
      </c>
      <c r="Y14" s="150">
        <v>1242.6043720000009</v>
      </c>
      <c r="Z14" s="150">
        <v>1383</v>
      </c>
      <c r="AA14" s="156">
        <v>1353.3452510000006</v>
      </c>
      <c r="AB14" s="150">
        <v>408</v>
      </c>
      <c r="AC14" s="150">
        <v>481.25912100000028</v>
      </c>
      <c r="AE14" s="76" t="s">
        <v>662</v>
      </c>
      <c r="AF14" s="142">
        <f>Y14</f>
        <v>1242.6043720000009</v>
      </c>
      <c r="AG14" s="142">
        <f>AA14</f>
        <v>1353.3452510000006</v>
      </c>
      <c r="AH14" s="142">
        <f>AC14</f>
        <v>481.25912100000028</v>
      </c>
    </row>
    <row r="15" spans="1:41" x14ac:dyDescent="0.25">
      <c r="B15" t="s">
        <v>749</v>
      </c>
      <c r="C15" s="149">
        <v>6.3387978142076502</v>
      </c>
      <c r="D15" s="150">
        <v>490</v>
      </c>
      <c r="E15" s="150">
        <v>390</v>
      </c>
      <c r="F15" s="150">
        <v>682</v>
      </c>
      <c r="G15" s="150">
        <v>580</v>
      </c>
      <c r="H15" s="150">
        <v>703</v>
      </c>
      <c r="I15" s="151">
        <v>599</v>
      </c>
      <c r="J15" s="150">
        <v>469</v>
      </c>
      <c r="K15" s="150">
        <v>371</v>
      </c>
      <c r="N15" t="s">
        <v>634</v>
      </c>
      <c r="O15" s="142">
        <f t="shared" si="9"/>
        <v>580</v>
      </c>
      <c r="P15" s="142">
        <f t="shared" si="10"/>
        <v>599</v>
      </c>
      <c r="Q15" s="142">
        <f t="shared" si="11"/>
        <v>371</v>
      </c>
      <c r="T15" t="s">
        <v>780</v>
      </c>
      <c r="U15" s="149">
        <v>11.545352535519132</v>
      </c>
      <c r="V15" s="150">
        <v>318</v>
      </c>
      <c r="W15" s="150">
        <v>360</v>
      </c>
      <c r="X15" s="150">
        <v>1026</v>
      </c>
      <c r="Y15" s="150">
        <v>1056.3997570000006</v>
      </c>
      <c r="Z15" s="150">
        <v>1118</v>
      </c>
      <c r="AA15" s="156">
        <v>1156.9900989999999</v>
      </c>
      <c r="AB15" s="150">
        <v>226</v>
      </c>
      <c r="AC15" s="150">
        <v>259.40965800000072</v>
      </c>
      <c r="AE15" s="76" t="s">
        <v>663</v>
      </c>
      <c r="AF15" s="142">
        <f t="shared" ref="AF15:AF27" si="12">Y15</f>
        <v>1056.3997570000006</v>
      </c>
      <c r="AG15" s="142">
        <f t="shared" ref="AG15:AG27" si="13">AA15</f>
        <v>1156.9900989999999</v>
      </c>
      <c r="AH15" s="142">
        <f t="shared" ref="AH15:AH27" si="14">AC15</f>
        <v>259.40965800000072</v>
      </c>
    </row>
    <row r="16" spans="1:41" x14ac:dyDescent="0.25">
      <c r="B16" t="s">
        <v>750</v>
      </c>
      <c r="C16" s="149">
        <v>4.4480874316939891</v>
      </c>
      <c r="D16" s="150">
        <v>1031</v>
      </c>
      <c r="E16" s="150">
        <v>664</v>
      </c>
      <c r="F16" s="150">
        <v>562</v>
      </c>
      <c r="G16" s="150">
        <v>407</v>
      </c>
      <c r="H16" s="150">
        <v>638</v>
      </c>
      <c r="I16" s="151">
        <v>488</v>
      </c>
      <c r="J16" s="150">
        <v>955</v>
      </c>
      <c r="K16" s="150">
        <v>583</v>
      </c>
      <c r="N16" t="s">
        <v>635</v>
      </c>
      <c r="O16" s="142">
        <f t="shared" si="9"/>
        <v>407</v>
      </c>
      <c r="P16" s="142">
        <f t="shared" si="10"/>
        <v>488</v>
      </c>
      <c r="Q16" s="142">
        <f t="shared" si="11"/>
        <v>583</v>
      </c>
      <c r="T16" t="s">
        <v>781</v>
      </c>
      <c r="U16" s="149">
        <v>58.119093540983627</v>
      </c>
      <c r="V16" s="150">
        <v>2819</v>
      </c>
      <c r="W16" s="150">
        <v>2983</v>
      </c>
      <c r="X16" s="150">
        <v>5917</v>
      </c>
      <c r="Y16" s="150">
        <v>5317.8970590000017</v>
      </c>
      <c r="Z16" s="150">
        <v>5840</v>
      </c>
      <c r="AA16" s="156">
        <v>4973.0115819999955</v>
      </c>
      <c r="AB16" s="150">
        <v>2896</v>
      </c>
      <c r="AC16" s="150">
        <v>3327.8854770000071</v>
      </c>
      <c r="AE16" s="76" t="s">
        <v>664</v>
      </c>
      <c r="AF16" s="142">
        <f t="shared" si="12"/>
        <v>5317.8970590000017</v>
      </c>
      <c r="AG16" s="142">
        <f t="shared" si="13"/>
        <v>4973.0115819999955</v>
      </c>
      <c r="AH16" s="142">
        <f t="shared" si="14"/>
        <v>3327.8854770000071</v>
      </c>
    </row>
    <row r="17" spans="2:34" x14ac:dyDescent="0.25">
      <c r="B17" t="s">
        <v>751</v>
      </c>
      <c r="C17" s="149">
        <v>13.628415300546449</v>
      </c>
      <c r="D17" s="150">
        <v>2266</v>
      </c>
      <c r="E17" s="150">
        <v>2442</v>
      </c>
      <c r="F17" s="150">
        <v>1527</v>
      </c>
      <c r="G17" s="150">
        <v>1247</v>
      </c>
      <c r="H17" s="150">
        <v>1762</v>
      </c>
      <c r="I17" s="151">
        <v>1496</v>
      </c>
      <c r="J17" s="150">
        <v>2031</v>
      </c>
      <c r="K17" s="150">
        <v>2193</v>
      </c>
      <c r="N17" t="s">
        <v>636</v>
      </c>
      <c r="O17" s="142">
        <f t="shared" si="9"/>
        <v>1247</v>
      </c>
      <c r="P17" s="142">
        <f t="shared" si="10"/>
        <v>1496</v>
      </c>
      <c r="Q17" s="142">
        <f t="shared" si="11"/>
        <v>2193</v>
      </c>
      <c r="T17" t="s">
        <v>782</v>
      </c>
      <c r="U17" s="149">
        <v>33.967681508196698</v>
      </c>
      <c r="V17" s="150">
        <v>999</v>
      </c>
      <c r="W17" s="150">
        <v>1024</v>
      </c>
      <c r="X17" s="150">
        <v>3138</v>
      </c>
      <c r="Y17" s="150">
        <v>3108.042857999998</v>
      </c>
      <c r="Z17" s="150">
        <v>3214</v>
      </c>
      <c r="AA17" s="156">
        <v>3057.4813420000005</v>
      </c>
      <c r="AB17" s="150">
        <v>923</v>
      </c>
      <c r="AC17" s="150">
        <v>1074.5615159999975</v>
      </c>
      <c r="AE17" s="76" t="s">
        <v>665</v>
      </c>
      <c r="AF17" s="142">
        <f t="shared" si="12"/>
        <v>3108.042857999998</v>
      </c>
      <c r="AG17" s="142">
        <f t="shared" si="13"/>
        <v>3057.4813420000005</v>
      </c>
      <c r="AH17" s="142">
        <f t="shared" si="14"/>
        <v>1074.5615159999975</v>
      </c>
    </row>
    <row r="18" spans="2:34" x14ac:dyDescent="0.25">
      <c r="B18" t="s">
        <v>752</v>
      </c>
      <c r="C18" s="149">
        <v>7.442622950819672</v>
      </c>
      <c r="D18" s="150">
        <v>396</v>
      </c>
      <c r="E18" s="150">
        <v>302</v>
      </c>
      <c r="F18" s="150">
        <v>657</v>
      </c>
      <c r="G18" s="150">
        <v>681</v>
      </c>
      <c r="H18" s="150">
        <v>678</v>
      </c>
      <c r="I18" s="151">
        <v>699</v>
      </c>
      <c r="J18" s="150">
        <v>375</v>
      </c>
      <c r="K18" s="150">
        <v>284</v>
      </c>
      <c r="N18" t="s">
        <v>637</v>
      </c>
      <c r="O18" s="142">
        <f t="shared" si="9"/>
        <v>681</v>
      </c>
      <c r="P18" s="142">
        <f t="shared" si="10"/>
        <v>699</v>
      </c>
      <c r="Q18" s="142">
        <f t="shared" si="11"/>
        <v>284</v>
      </c>
      <c r="T18" t="s">
        <v>783</v>
      </c>
      <c r="U18" s="149">
        <v>27.661871978142077</v>
      </c>
      <c r="V18" s="150">
        <v>831</v>
      </c>
      <c r="W18" s="150">
        <v>955</v>
      </c>
      <c r="X18" s="150">
        <v>2556</v>
      </c>
      <c r="Y18" s="150">
        <v>2531.0612860000001</v>
      </c>
      <c r="Z18" s="150">
        <v>2645</v>
      </c>
      <c r="AA18" s="156">
        <v>2622.3589109999998</v>
      </c>
      <c r="AB18" s="150">
        <v>742</v>
      </c>
      <c r="AC18" s="150">
        <v>863.7023750000003</v>
      </c>
      <c r="AE18" s="76" t="s">
        <v>666</v>
      </c>
      <c r="AF18" s="142">
        <f t="shared" si="12"/>
        <v>2531.0612860000001</v>
      </c>
      <c r="AG18" s="142">
        <f t="shared" si="13"/>
        <v>2622.3589109999998</v>
      </c>
      <c r="AH18" s="142">
        <f t="shared" si="14"/>
        <v>863.7023750000003</v>
      </c>
    </row>
    <row r="19" spans="2:34" x14ac:dyDescent="0.25">
      <c r="B19" t="s">
        <v>753</v>
      </c>
      <c r="C19" s="149">
        <v>16.404371584699454</v>
      </c>
      <c r="D19" s="150">
        <v>1451</v>
      </c>
      <c r="E19" s="150">
        <v>1415</v>
      </c>
      <c r="F19" s="150">
        <v>2273</v>
      </c>
      <c r="G19" s="150">
        <v>1501</v>
      </c>
      <c r="H19" s="150">
        <v>2146</v>
      </c>
      <c r="I19" s="151">
        <v>1503</v>
      </c>
      <c r="J19" s="150">
        <v>1578</v>
      </c>
      <c r="K19" s="150">
        <v>1413</v>
      </c>
      <c r="N19" t="s">
        <v>638</v>
      </c>
      <c r="O19" s="142">
        <f t="shared" si="9"/>
        <v>1501</v>
      </c>
      <c r="P19" s="142">
        <f t="shared" si="10"/>
        <v>1503</v>
      </c>
      <c r="Q19" s="142">
        <f t="shared" si="11"/>
        <v>1413</v>
      </c>
      <c r="T19" t="s">
        <v>784</v>
      </c>
      <c r="U19" s="149">
        <v>7.4497385355191277</v>
      </c>
      <c r="V19" s="150">
        <v>890</v>
      </c>
      <c r="W19" s="150">
        <v>1066</v>
      </c>
      <c r="X19" s="150">
        <v>824</v>
      </c>
      <c r="Y19" s="150">
        <v>681.65107600000022</v>
      </c>
      <c r="Z19" s="150">
        <v>969</v>
      </c>
      <c r="AA19" s="156">
        <v>778.37169700000015</v>
      </c>
      <c r="AB19" s="150">
        <v>745</v>
      </c>
      <c r="AC19" s="150">
        <v>969.27937899999995</v>
      </c>
      <c r="AE19" s="76" t="s">
        <v>667</v>
      </c>
      <c r="AF19" s="142">
        <f t="shared" si="12"/>
        <v>681.65107600000022</v>
      </c>
      <c r="AG19" s="142">
        <f t="shared" si="13"/>
        <v>778.37169700000015</v>
      </c>
      <c r="AH19" s="142">
        <f t="shared" si="14"/>
        <v>969.27937899999995</v>
      </c>
    </row>
    <row r="20" spans="2:34" x14ac:dyDescent="0.25">
      <c r="B20" t="s">
        <v>754</v>
      </c>
      <c r="C20" s="149">
        <v>4.7978142076502737</v>
      </c>
      <c r="D20" s="150">
        <v>425</v>
      </c>
      <c r="E20" s="150">
        <v>343</v>
      </c>
      <c r="F20" s="150">
        <v>529</v>
      </c>
      <c r="G20" s="150">
        <v>439</v>
      </c>
      <c r="H20" s="150">
        <v>572</v>
      </c>
      <c r="I20" s="151">
        <v>476</v>
      </c>
      <c r="J20" s="150">
        <v>382</v>
      </c>
      <c r="K20" s="150">
        <v>306</v>
      </c>
      <c r="N20" t="s">
        <v>639</v>
      </c>
      <c r="O20" s="142">
        <f t="shared" si="9"/>
        <v>439</v>
      </c>
      <c r="P20" s="142">
        <f t="shared" si="10"/>
        <v>476</v>
      </c>
      <c r="Q20" s="142">
        <f t="shared" si="11"/>
        <v>306</v>
      </c>
      <c r="T20" t="s">
        <v>785</v>
      </c>
      <c r="U20" s="149">
        <v>23.063190775956301</v>
      </c>
      <c r="V20" s="150">
        <v>1111</v>
      </c>
      <c r="W20" s="150">
        <v>1347</v>
      </c>
      <c r="X20" s="150">
        <v>2364</v>
      </c>
      <c r="Y20" s="150">
        <v>2110.2819560000016</v>
      </c>
      <c r="Z20" s="150">
        <v>2373</v>
      </c>
      <c r="AA20" s="156">
        <v>2196.1859030000014</v>
      </c>
      <c r="AB20" s="150">
        <v>1102</v>
      </c>
      <c r="AC20" s="150">
        <v>1261.0960530000002</v>
      </c>
      <c r="AE20" s="76" t="s">
        <v>668</v>
      </c>
      <c r="AF20" s="142">
        <f t="shared" si="12"/>
        <v>2110.2819560000016</v>
      </c>
      <c r="AG20" s="142">
        <f t="shared" si="13"/>
        <v>2196.1859030000014</v>
      </c>
      <c r="AH20" s="142">
        <f t="shared" si="14"/>
        <v>1261.0960530000002</v>
      </c>
    </row>
    <row r="21" spans="2:34" x14ac:dyDescent="0.25">
      <c r="B21" t="s">
        <v>755</v>
      </c>
      <c r="C21" s="149">
        <v>5.2240437158469941</v>
      </c>
      <c r="D21" s="150">
        <v>405</v>
      </c>
      <c r="E21" s="150">
        <v>242</v>
      </c>
      <c r="F21" s="150">
        <v>513</v>
      </c>
      <c r="G21" s="150">
        <v>478</v>
      </c>
      <c r="H21" s="150">
        <v>552</v>
      </c>
      <c r="I21" s="151">
        <v>524</v>
      </c>
      <c r="J21" s="150">
        <v>366</v>
      </c>
      <c r="K21" s="150">
        <v>196</v>
      </c>
      <c r="N21" t="s">
        <v>640</v>
      </c>
      <c r="O21" s="142">
        <f t="shared" si="9"/>
        <v>478</v>
      </c>
      <c r="P21" s="142">
        <f t="shared" si="10"/>
        <v>524</v>
      </c>
      <c r="Q21" s="142">
        <f t="shared" si="11"/>
        <v>196</v>
      </c>
      <c r="T21" t="s">
        <v>786</v>
      </c>
      <c r="U21" s="149">
        <v>10.203280754098362</v>
      </c>
      <c r="V21" s="150">
        <v>242</v>
      </c>
      <c r="W21" s="150">
        <v>259</v>
      </c>
      <c r="X21" s="150">
        <v>981</v>
      </c>
      <c r="Y21" s="150">
        <v>933.60018900000011</v>
      </c>
      <c r="Z21" s="150">
        <v>1034</v>
      </c>
      <c r="AA21" s="156">
        <v>1002.9381519999998</v>
      </c>
      <c r="AB21" s="150">
        <v>189</v>
      </c>
      <c r="AC21" s="150">
        <v>189.6620370000004</v>
      </c>
      <c r="AE21" s="76" t="s">
        <v>669</v>
      </c>
      <c r="AF21" s="142">
        <f t="shared" si="12"/>
        <v>933.60018900000011</v>
      </c>
      <c r="AG21" s="142">
        <f t="shared" si="13"/>
        <v>1002.9381519999998</v>
      </c>
      <c r="AH21" s="142">
        <f t="shared" si="14"/>
        <v>189.6620370000004</v>
      </c>
    </row>
    <row r="22" spans="2:34" x14ac:dyDescent="0.25">
      <c r="B22" t="s">
        <v>756</v>
      </c>
      <c r="C22" s="149">
        <v>14.327868852459016</v>
      </c>
      <c r="D22" s="150">
        <v>1149</v>
      </c>
      <c r="E22" s="150">
        <v>1349</v>
      </c>
      <c r="F22" s="150">
        <v>1473</v>
      </c>
      <c r="G22" s="150">
        <v>1311</v>
      </c>
      <c r="H22" s="150">
        <v>1554</v>
      </c>
      <c r="I22" s="151">
        <v>1427</v>
      </c>
      <c r="J22" s="150">
        <v>1068</v>
      </c>
      <c r="K22" s="150">
        <v>1233</v>
      </c>
      <c r="N22" t="s">
        <v>641</v>
      </c>
      <c r="O22" s="142">
        <f t="shared" si="9"/>
        <v>1311</v>
      </c>
      <c r="P22" s="142">
        <f t="shared" si="10"/>
        <v>1427</v>
      </c>
      <c r="Q22" s="142">
        <f t="shared" si="11"/>
        <v>1233</v>
      </c>
      <c r="T22" t="s">
        <v>787</v>
      </c>
      <c r="U22" s="149">
        <v>23.373091967213146</v>
      </c>
      <c r="V22" s="150">
        <v>1487</v>
      </c>
      <c r="W22" s="150">
        <v>1488</v>
      </c>
      <c r="X22" s="150">
        <v>2456</v>
      </c>
      <c r="Y22" s="150">
        <v>2138.637915000003</v>
      </c>
      <c r="Z22" s="150">
        <v>2580</v>
      </c>
      <c r="AA22" s="156">
        <v>2096.2625470000003</v>
      </c>
      <c r="AB22" s="150">
        <v>1363</v>
      </c>
      <c r="AC22" s="150">
        <v>1530.3753680000027</v>
      </c>
      <c r="AE22" s="76" t="s">
        <v>670</v>
      </c>
      <c r="AF22" s="142">
        <f t="shared" si="12"/>
        <v>2138.637915000003</v>
      </c>
      <c r="AG22" s="142">
        <f t="shared" si="13"/>
        <v>2096.2625470000003</v>
      </c>
      <c r="AH22" s="142">
        <f t="shared" si="14"/>
        <v>1530.3753680000027</v>
      </c>
    </row>
    <row r="23" spans="2:34" x14ac:dyDescent="0.25">
      <c r="B23" t="s">
        <v>757</v>
      </c>
      <c r="C23" s="149">
        <v>5.6612021857923498</v>
      </c>
      <c r="D23" s="150">
        <v>489</v>
      </c>
      <c r="E23" s="150">
        <v>436</v>
      </c>
      <c r="F23" s="150">
        <v>653</v>
      </c>
      <c r="G23" s="150">
        <v>518</v>
      </c>
      <c r="H23" s="150">
        <v>731</v>
      </c>
      <c r="I23" s="151">
        <v>565</v>
      </c>
      <c r="J23" s="150">
        <v>411</v>
      </c>
      <c r="K23" s="150">
        <v>389</v>
      </c>
      <c r="N23" t="s">
        <v>642</v>
      </c>
      <c r="O23" s="142">
        <f t="shared" si="9"/>
        <v>518</v>
      </c>
      <c r="P23" s="142">
        <f t="shared" si="10"/>
        <v>565</v>
      </c>
      <c r="Q23" s="142">
        <f t="shared" si="11"/>
        <v>389</v>
      </c>
      <c r="T23" t="s">
        <v>788</v>
      </c>
      <c r="U23" s="149">
        <v>13.815816852459012</v>
      </c>
      <c r="V23" s="150">
        <v>434</v>
      </c>
      <c r="W23" s="150">
        <v>522</v>
      </c>
      <c r="X23" s="150">
        <v>1445</v>
      </c>
      <c r="Y23" s="150">
        <v>1264.1472419999996</v>
      </c>
      <c r="Z23" s="150">
        <v>1347</v>
      </c>
      <c r="AA23" s="156">
        <v>1127.0519599999998</v>
      </c>
      <c r="AB23" s="150">
        <v>532</v>
      </c>
      <c r="AC23" s="150">
        <v>659.09528199999977</v>
      </c>
      <c r="AE23" s="76" t="s">
        <v>671</v>
      </c>
      <c r="AF23" s="142">
        <f t="shared" si="12"/>
        <v>1264.1472419999996</v>
      </c>
      <c r="AG23" s="142">
        <f t="shared" si="13"/>
        <v>1127.0519599999998</v>
      </c>
      <c r="AH23" s="142">
        <f t="shared" si="14"/>
        <v>659.09528199999977</v>
      </c>
    </row>
    <row r="24" spans="2:34" x14ac:dyDescent="0.25">
      <c r="B24" t="s">
        <v>758</v>
      </c>
      <c r="C24" s="149">
        <v>77.387978142076506</v>
      </c>
      <c r="D24" s="150">
        <v>6798</v>
      </c>
      <c r="E24" s="150">
        <v>6184</v>
      </c>
      <c r="F24" s="150">
        <v>10672</v>
      </c>
      <c r="G24" s="150">
        <v>7081</v>
      </c>
      <c r="H24" s="150">
        <v>10697</v>
      </c>
      <c r="I24" s="151">
        <v>7819</v>
      </c>
      <c r="J24" s="150">
        <v>6773</v>
      </c>
      <c r="K24" s="150">
        <v>5446</v>
      </c>
      <c r="N24" t="s">
        <v>643</v>
      </c>
      <c r="O24" s="142">
        <f>G25</f>
        <v>1483</v>
      </c>
      <c r="P24" s="142">
        <f>I25</f>
        <v>1577</v>
      </c>
      <c r="Q24" s="142">
        <f>K25</f>
        <v>1427</v>
      </c>
      <c r="T24" t="s">
        <v>789</v>
      </c>
      <c r="U24" s="149">
        <v>20.571775049180335</v>
      </c>
      <c r="V24" s="150">
        <v>550</v>
      </c>
      <c r="W24" s="150">
        <v>623</v>
      </c>
      <c r="X24" s="150">
        <v>1747</v>
      </c>
      <c r="Y24" s="150">
        <v>1882.3174170000007</v>
      </c>
      <c r="Z24" s="150">
        <v>1639</v>
      </c>
      <c r="AA24" s="156">
        <v>1770.2523630000007</v>
      </c>
      <c r="AB24" s="150">
        <v>658</v>
      </c>
      <c r="AC24" s="150">
        <v>735.06505399999992</v>
      </c>
      <c r="AE24" s="76" t="s">
        <v>672</v>
      </c>
      <c r="AF24" s="142">
        <f t="shared" si="12"/>
        <v>1882.3174170000007</v>
      </c>
      <c r="AG24" s="142">
        <f t="shared" si="13"/>
        <v>1770.2523630000007</v>
      </c>
      <c r="AH24" s="142">
        <f t="shared" si="14"/>
        <v>735.06505399999992</v>
      </c>
    </row>
    <row r="25" spans="2:34" x14ac:dyDescent="0.25">
      <c r="B25" t="s">
        <v>759</v>
      </c>
      <c r="C25" s="149">
        <v>16.207650273224044</v>
      </c>
      <c r="D25" s="150">
        <v>1226</v>
      </c>
      <c r="E25" s="150">
        <v>1521</v>
      </c>
      <c r="F25" s="150">
        <v>1752</v>
      </c>
      <c r="G25" s="150">
        <v>1483</v>
      </c>
      <c r="H25" s="150">
        <v>1836</v>
      </c>
      <c r="I25" s="151">
        <v>1577</v>
      </c>
      <c r="J25" s="150">
        <v>1142</v>
      </c>
      <c r="K25" s="150">
        <v>1427</v>
      </c>
      <c r="N25" t="s">
        <v>644</v>
      </c>
      <c r="O25" s="142">
        <f t="shared" ref="O25:O34" si="15">G26</f>
        <v>759</v>
      </c>
      <c r="P25" s="142">
        <f t="shared" ref="P25:P34" si="16">I26</f>
        <v>873</v>
      </c>
      <c r="Q25" s="142">
        <f t="shared" ref="Q25:Q34" si="17">K26</f>
        <v>638</v>
      </c>
      <c r="T25" t="s">
        <v>790</v>
      </c>
      <c r="U25" s="149">
        <v>35.986740524590161</v>
      </c>
      <c r="V25" s="150">
        <v>1202</v>
      </c>
      <c r="W25" s="150">
        <v>1453</v>
      </c>
      <c r="X25" s="150">
        <v>3200</v>
      </c>
      <c r="Y25" s="150">
        <v>3292.7867579999997</v>
      </c>
      <c r="Z25" s="150">
        <v>3115</v>
      </c>
      <c r="AA25" s="156">
        <v>3100.257966000001</v>
      </c>
      <c r="AB25" s="150">
        <v>1287</v>
      </c>
      <c r="AC25" s="150">
        <v>1645.5287919999992</v>
      </c>
      <c r="AE25" s="76" t="s">
        <v>673</v>
      </c>
      <c r="AF25" s="142">
        <f t="shared" si="12"/>
        <v>3292.7867579999997</v>
      </c>
      <c r="AG25" s="142">
        <f t="shared" si="13"/>
        <v>3100.257966000001</v>
      </c>
      <c r="AH25" s="142">
        <f t="shared" si="14"/>
        <v>1645.5287919999992</v>
      </c>
    </row>
    <row r="26" spans="2:34" x14ac:dyDescent="0.25">
      <c r="B26" t="s">
        <v>760</v>
      </c>
      <c r="C26" s="149">
        <v>8.2950819672131146</v>
      </c>
      <c r="D26" s="150">
        <v>656</v>
      </c>
      <c r="E26" s="150">
        <v>752</v>
      </c>
      <c r="F26" s="150">
        <v>1107</v>
      </c>
      <c r="G26" s="150">
        <v>759</v>
      </c>
      <c r="H26" s="150">
        <v>1152</v>
      </c>
      <c r="I26" s="151">
        <v>873</v>
      </c>
      <c r="J26" s="150">
        <v>611</v>
      </c>
      <c r="K26" s="150">
        <v>638</v>
      </c>
      <c r="N26" t="s">
        <v>645</v>
      </c>
      <c r="O26" s="142">
        <f t="shared" si="15"/>
        <v>455</v>
      </c>
      <c r="P26" s="142">
        <f t="shared" si="16"/>
        <v>479</v>
      </c>
      <c r="Q26" s="142">
        <f t="shared" si="17"/>
        <v>390</v>
      </c>
      <c r="T26" t="s">
        <v>791</v>
      </c>
      <c r="U26" s="149">
        <v>22.654232819672135</v>
      </c>
      <c r="V26" s="150">
        <v>1071</v>
      </c>
      <c r="W26" s="150">
        <v>1346</v>
      </c>
      <c r="X26" s="150">
        <v>2009</v>
      </c>
      <c r="Y26" s="150">
        <v>2072.8623030000003</v>
      </c>
      <c r="Z26" s="150">
        <v>2281</v>
      </c>
      <c r="AA26" s="156">
        <v>2373.593025000001</v>
      </c>
      <c r="AB26" s="150">
        <v>799</v>
      </c>
      <c r="AC26" s="150">
        <v>1045.2692779999993</v>
      </c>
      <c r="AE26" s="76" t="s">
        <v>674</v>
      </c>
      <c r="AF26" s="142">
        <f t="shared" si="12"/>
        <v>2072.8623030000003</v>
      </c>
      <c r="AG26" s="142">
        <f t="shared" si="13"/>
        <v>2373.593025000001</v>
      </c>
      <c r="AH26" s="142">
        <f t="shared" si="14"/>
        <v>1045.2692779999993</v>
      </c>
    </row>
    <row r="27" spans="2:34" x14ac:dyDescent="0.25">
      <c r="B27" t="s">
        <v>761</v>
      </c>
      <c r="C27" s="149">
        <v>4.972677595628415</v>
      </c>
      <c r="D27" s="150">
        <v>448</v>
      </c>
      <c r="E27" s="150">
        <v>414</v>
      </c>
      <c r="F27" s="150">
        <v>494</v>
      </c>
      <c r="G27" s="150">
        <v>455</v>
      </c>
      <c r="H27" s="150">
        <v>521</v>
      </c>
      <c r="I27" s="151">
        <v>479</v>
      </c>
      <c r="J27" s="150">
        <v>421</v>
      </c>
      <c r="K27" s="150">
        <v>390</v>
      </c>
      <c r="N27" t="s">
        <v>646</v>
      </c>
      <c r="O27" s="142">
        <f t="shared" si="15"/>
        <v>607</v>
      </c>
      <c r="P27" s="142">
        <f t="shared" si="16"/>
        <v>622</v>
      </c>
      <c r="Q27" s="142">
        <f t="shared" si="17"/>
        <v>487</v>
      </c>
      <c r="T27" t="s">
        <v>792</v>
      </c>
      <c r="U27" s="149">
        <v>32.290432939890742</v>
      </c>
      <c r="V27" s="150">
        <v>2066</v>
      </c>
      <c r="W27" s="150">
        <v>2423</v>
      </c>
      <c r="X27" s="150">
        <v>3642</v>
      </c>
      <c r="Y27" s="150">
        <v>2954.5746140000028</v>
      </c>
      <c r="Z27" s="150">
        <v>3860</v>
      </c>
      <c r="AA27" s="156">
        <v>3215.9385230000016</v>
      </c>
      <c r="AB27" s="150">
        <v>1848</v>
      </c>
      <c r="AC27" s="150">
        <v>2161.6360910000012</v>
      </c>
      <c r="AE27" s="76" t="s">
        <v>675</v>
      </c>
      <c r="AF27" s="142">
        <f t="shared" si="12"/>
        <v>2954.5746140000028</v>
      </c>
      <c r="AG27" s="142">
        <f t="shared" si="13"/>
        <v>3215.9385230000016</v>
      </c>
      <c r="AH27" s="142">
        <f t="shared" si="14"/>
        <v>2161.6360910000012</v>
      </c>
    </row>
    <row r="28" spans="2:34" x14ac:dyDescent="0.25">
      <c r="B28" t="s">
        <v>762</v>
      </c>
      <c r="C28" s="149">
        <v>6.6338797814207648</v>
      </c>
      <c r="D28" s="150">
        <v>482</v>
      </c>
      <c r="E28" s="150">
        <v>502</v>
      </c>
      <c r="F28" s="150">
        <v>647</v>
      </c>
      <c r="G28" s="150">
        <v>607</v>
      </c>
      <c r="H28" s="150">
        <v>655</v>
      </c>
      <c r="I28" s="151">
        <v>622</v>
      </c>
      <c r="J28" s="150">
        <v>474</v>
      </c>
      <c r="K28" s="150">
        <v>487</v>
      </c>
      <c r="N28" t="s">
        <v>647</v>
      </c>
      <c r="O28" s="142">
        <f t="shared" si="15"/>
        <v>340</v>
      </c>
      <c r="P28" s="142">
        <f t="shared" si="16"/>
        <v>393</v>
      </c>
      <c r="Q28" s="142">
        <f t="shared" si="17"/>
        <v>302</v>
      </c>
      <c r="T28" t="s">
        <v>793</v>
      </c>
      <c r="U28" s="149">
        <v>102.59031522404371</v>
      </c>
      <c r="V28" s="150">
        <v>21271</v>
      </c>
      <c r="W28" s="150">
        <v>25029</v>
      </c>
      <c r="X28" s="150">
        <v>9333</v>
      </c>
      <c r="Y28" s="150">
        <v>9387.0138429999988</v>
      </c>
      <c r="Z28" s="150">
        <v>7403</v>
      </c>
      <c r="AA28" s="156">
        <v>6753.4443689999971</v>
      </c>
      <c r="AB28" s="150">
        <v>23201</v>
      </c>
      <c r="AC28" s="150">
        <v>27662.569474000004</v>
      </c>
      <c r="AE28" s="76" t="s">
        <v>676</v>
      </c>
      <c r="AF28" s="142">
        <f>Y29</f>
        <v>1138.9195530000009</v>
      </c>
      <c r="AG28" s="142">
        <f>AA29</f>
        <v>1217.8953729999998</v>
      </c>
      <c r="AH28" s="142">
        <f>AC29</f>
        <v>553.02418000000102</v>
      </c>
    </row>
    <row r="29" spans="2:34" x14ac:dyDescent="0.25">
      <c r="B29" t="s">
        <v>763</v>
      </c>
      <c r="C29" s="149">
        <v>3.7158469945355193</v>
      </c>
      <c r="D29" s="150">
        <v>473</v>
      </c>
      <c r="E29" s="150">
        <v>355</v>
      </c>
      <c r="F29" s="150">
        <v>407</v>
      </c>
      <c r="G29" s="150">
        <v>340</v>
      </c>
      <c r="H29" s="150">
        <v>455</v>
      </c>
      <c r="I29" s="151">
        <v>393</v>
      </c>
      <c r="J29" s="150">
        <v>425</v>
      </c>
      <c r="K29" s="150">
        <v>302</v>
      </c>
      <c r="N29" t="s">
        <v>648</v>
      </c>
      <c r="O29" s="142">
        <f t="shared" si="15"/>
        <v>2108</v>
      </c>
      <c r="P29" s="142">
        <f t="shared" si="16"/>
        <v>2302</v>
      </c>
      <c r="Q29" s="142">
        <f t="shared" si="17"/>
        <v>1280</v>
      </c>
      <c r="T29" t="s">
        <v>794</v>
      </c>
      <c r="U29" s="149">
        <v>12.447208229508206</v>
      </c>
      <c r="V29" s="150">
        <v>549</v>
      </c>
      <c r="W29" s="150">
        <v>632</v>
      </c>
      <c r="X29" s="150">
        <v>1194</v>
      </c>
      <c r="Y29" s="150">
        <v>1138.9195530000009</v>
      </c>
      <c r="Z29" s="150">
        <v>1292</v>
      </c>
      <c r="AA29" s="156">
        <v>1217.8953729999998</v>
      </c>
      <c r="AB29" s="150">
        <v>451</v>
      </c>
      <c r="AC29" s="150">
        <v>553.02418000000102</v>
      </c>
      <c r="AE29" s="76" t="s">
        <v>677</v>
      </c>
      <c r="AF29" s="142">
        <f t="shared" ref="AF29:AF37" si="18">Y30</f>
        <v>1413.221509</v>
      </c>
      <c r="AG29" s="142">
        <f t="shared" ref="AG29:AG37" si="19">AA30</f>
        <v>1662.4971980000005</v>
      </c>
      <c r="AH29" s="142">
        <f t="shared" ref="AH29:AH37" si="20">AC30</f>
        <v>803.72431099999949</v>
      </c>
    </row>
    <row r="30" spans="2:34" x14ac:dyDescent="0.25">
      <c r="B30" t="s">
        <v>764</v>
      </c>
      <c r="C30" s="149">
        <v>23.038251366120218</v>
      </c>
      <c r="D30" s="150">
        <v>1922</v>
      </c>
      <c r="E30" s="150">
        <v>1474</v>
      </c>
      <c r="F30" s="150">
        <v>2585</v>
      </c>
      <c r="G30" s="150">
        <v>2108</v>
      </c>
      <c r="H30" s="150">
        <v>2755</v>
      </c>
      <c r="I30" s="151">
        <v>2302</v>
      </c>
      <c r="J30" s="150">
        <v>1752</v>
      </c>
      <c r="K30" s="150">
        <v>1280</v>
      </c>
      <c r="N30" t="s">
        <v>649</v>
      </c>
      <c r="O30" s="142">
        <f t="shared" si="15"/>
        <v>530</v>
      </c>
      <c r="P30" s="142">
        <f t="shared" si="16"/>
        <v>597</v>
      </c>
      <c r="Q30" s="142">
        <f t="shared" si="17"/>
        <v>608</v>
      </c>
      <c r="T30" t="s">
        <v>795</v>
      </c>
      <c r="U30" s="149">
        <v>15.445043814207651</v>
      </c>
      <c r="V30" s="150">
        <v>920</v>
      </c>
      <c r="W30" s="150">
        <v>1053</v>
      </c>
      <c r="X30" s="150">
        <v>1388</v>
      </c>
      <c r="Y30" s="150">
        <v>1413.221509</v>
      </c>
      <c r="Z30" s="150">
        <v>1672</v>
      </c>
      <c r="AA30" s="156">
        <v>1662.4971980000005</v>
      </c>
      <c r="AB30" s="150">
        <v>636</v>
      </c>
      <c r="AC30" s="150">
        <v>803.72431099999949</v>
      </c>
      <c r="AE30" s="76" t="s">
        <v>678</v>
      </c>
      <c r="AF30" s="142">
        <f t="shared" si="18"/>
        <v>985.44043300000055</v>
      </c>
      <c r="AG30" s="142">
        <f t="shared" si="19"/>
        <v>992.41002700000047</v>
      </c>
      <c r="AH30" s="142">
        <f t="shared" si="20"/>
        <v>309.0304060000002</v>
      </c>
    </row>
    <row r="31" spans="2:34" x14ac:dyDescent="0.25">
      <c r="B31" t="s">
        <v>765</v>
      </c>
      <c r="C31" s="149">
        <v>5.7923497267759565</v>
      </c>
      <c r="D31" s="150">
        <v>734</v>
      </c>
      <c r="E31" s="150">
        <v>675</v>
      </c>
      <c r="F31" s="150">
        <v>633</v>
      </c>
      <c r="G31" s="150">
        <v>530</v>
      </c>
      <c r="H31" s="150">
        <v>693</v>
      </c>
      <c r="I31" s="151">
        <v>597</v>
      </c>
      <c r="J31" s="150">
        <v>674</v>
      </c>
      <c r="K31" s="150">
        <v>608</v>
      </c>
      <c r="N31" t="s">
        <v>650</v>
      </c>
      <c r="O31" s="142">
        <f t="shared" si="15"/>
        <v>530</v>
      </c>
      <c r="P31" s="142">
        <f t="shared" si="16"/>
        <v>618</v>
      </c>
      <c r="Q31" s="142">
        <f t="shared" si="17"/>
        <v>253</v>
      </c>
      <c r="T31" t="s">
        <v>796</v>
      </c>
      <c r="U31" s="149">
        <v>10.769840797814213</v>
      </c>
      <c r="V31" s="150">
        <v>253</v>
      </c>
      <c r="W31" s="150">
        <v>316</v>
      </c>
      <c r="X31" s="150">
        <v>966</v>
      </c>
      <c r="Y31" s="150">
        <v>985.44043300000055</v>
      </c>
      <c r="Z31" s="150">
        <v>963</v>
      </c>
      <c r="AA31" s="156">
        <v>992.41002700000047</v>
      </c>
      <c r="AB31" s="150">
        <v>256</v>
      </c>
      <c r="AC31" s="150">
        <v>309.0304060000002</v>
      </c>
      <c r="AE31" s="76" t="s">
        <v>679</v>
      </c>
      <c r="AF31" s="142">
        <f t="shared" si="18"/>
        <v>1097.2592870000001</v>
      </c>
      <c r="AG31" s="142">
        <f t="shared" si="19"/>
        <v>802.79090500000063</v>
      </c>
      <c r="AH31" s="142">
        <f t="shared" si="20"/>
        <v>436.46838199999945</v>
      </c>
    </row>
    <row r="32" spans="2:34" x14ac:dyDescent="0.25">
      <c r="B32" t="s">
        <v>766</v>
      </c>
      <c r="C32" s="149">
        <v>5.7923497267759565</v>
      </c>
      <c r="D32" s="150">
        <v>451</v>
      </c>
      <c r="E32" s="150">
        <v>341</v>
      </c>
      <c r="F32" s="150">
        <v>653</v>
      </c>
      <c r="G32" s="150">
        <v>530</v>
      </c>
      <c r="H32" s="150">
        <v>740</v>
      </c>
      <c r="I32" s="151">
        <v>618</v>
      </c>
      <c r="J32" s="150">
        <v>364</v>
      </c>
      <c r="K32" s="150">
        <v>253</v>
      </c>
      <c r="N32" t="s">
        <v>651</v>
      </c>
      <c r="O32" s="142">
        <f t="shared" si="15"/>
        <v>732</v>
      </c>
      <c r="P32" s="142">
        <f t="shared" si="16"/>
        <v>782</v>
      </c>
      <c r="Q32" s="142">
        <f t="shared" si="17"/>
        <v>642</v>
      </c>
      <c r="T32" t="s">
        <v>797</v>
      </c>
      <c r="U32" s="149">
        <v>11.991904775956286</v>
      </c>
      <c r="V32" s="150">
        <v>148</v>
      </c>
      <c r="W32" s="150">
        <v>142</v>
      </c>
      <c r="X32" s="150">
        <v>1193</v>
      </c>
      <c r="Y32" s="150">
        <v>1097.2592870000001</v>
      </c>
      <c r="Z32" s="150">
        <v>909</v>
      </c>
      <c r="AA32" s="156">
        <v>802.79090500000063</v>
      </c>
      <c r="AB32" s="150">
        <v>432</v>
      </c>
      <c r="AC32" s="150">
        <v>436.46838199999945</v>
      </c>
      <c r="AE32" s="76" t="s">
        <v>680</v>
      </c>
      <c r="AF32" s="142">
        <f t="shared" si="18"/>
        <v>3057.5070470000014</v>
      </c>
      <c r="AG32" s="142">
        <f t="shared" si="19"/>
        <v>3396.2564500000044</v>
      </c>
      <c r="AH32" s="142">
        <f t="shared" si="20"/>
        <v>1439.2505969999966</v>
      </c>
    </row>
    <row r="33" spans="1:34" x14ac:dyDescent="0.25">
      <c r="B33" t="s">
        <v>767</v>
      </c>
      <c r="C33" s="149">
        <v>8</v>
      </c>
      <c r="D33" s="150">
        <v>579</v>
      </c>
      <c r="E33" s="150">
        <v>692</v>
      </c>
      <c r="F33" s="150">
        <v>858</v>
      </c>
      <c r="G33" s="150">
        <v>732</v>
      </c>
      <c r="H33" s="150">
        <v>890</v>
      </c>
      <c r="I33" s="151">
        <v>782</v>
      </c>
      <c r="J33" s="150">
        <v>547</v>
      </c>
      <c r="K33" s="150">
        <v>642</v>
      </c>
      <c r="N33" t="s">
        <v>652</v>
      </c>
      <c r="O33" s="142">
        <f t="shared" si="15"/>
        <v>227</v>
      </c>
      <c r="P33" s="142">
        <f t="shared" si="16"/>
        <v>290</v>
      </c>
      <c r="Q33" s="142">
        <f t="shared" si="17"/>
        <v>255</v>
      </c>
      <c r="T33" t="s">
        <v>798</v>
      </c>
      <c r="U33" s="149">
        <v>33.415377562841549</v>
      </c>
      <c r="V33" s="150">
        <v>1619</v>
      </c>
      <c r="W33" s="150">
        <v>1778</v>
      </c>
      <c r="X33" s="150">
        <v>3293</v>
      </c>
      <c r="Y33" s="150">
        <v>3057.5070470000014</v>
      </c>
      <c r="Z33" s="150">
        <v>3651</v>
      </c>
      <c r="AA33" s="156">
        <v>3396.2564500000044</v>
      </c>
      <c r="AB33" s="150">
        <v>1261</v>
      </c>
      <c r="AC33" s="150">
        <v>1439.2505969999966</v>
      </c>
      <c r="AE33" s="76" t="s">
        <v>681</v>
      </c>
      <c r="AF33" s="142">
        <f t="shared" si="18"/>
        <v>1278.3915619999991</v>
      </c>
      <c r="AG33" s="142">
        <f t="shared" si="19"/>
        <v>1471.5656370000006</v>
      </c>
      <c r="AH33" s="142">
        <f t="shared" si="20"/>
        <v>441.82592499999851</v>
      </c>
    </row>
    <row r="34" spans="1:34" x14ac:dyDescent="0.25">
      <c r="B34" t="s">
        <v>768</v>
      </c>
      <c r="C34" s="149">
        <v>2.4808743169398908</v>
      </c>
      <c r="D34" s="150">
        <v>1195</v>
      </c>
      <c r="E34" s="150">
        <v>318</v>
      </c>
      <c r="F34" s="150">
        <v>253</v>
      </c>
      <c r="G34" s="150">
        <v>227</v>
      </c>
      <c r="H34" s="150">
        <v>302</v>
      </c>
      <c r="I34" s="151">
        <v>290</v>
      </c>
      <c r="J34" s="150">
        <v>1146</v>
      </c>
      <c r="K34" s="150">
        <v>255</v>
      </c>
      <c r="N34" t="s">
        <v>653</v>
      </c>
      <c r="O34" s="142">
        <f t="shared" si="15"/>
        <v>556</v>
      </c>
      <c r="P34" s="142">
        <f t="shared" si="16"/>
        <v>543</v>
      </c>
      <c r="Q34" s="142">
        <f t="shared" si="17"/>
        <v>357</v>
      </c>
      <c r="T34" t="s">
        <v>799</v>
      </c>
      <c r="U34" s="149">
        <v>13.971492480874307</v>
      </c>
      <c r="V34" s="150">
        <v>576</v>
      </c>
      <c r="W34" s="150">
        <v>635</v>
      </c>
      <c r="X34" s="150">
        <v>1279</v>
      </c>
      <c r="Y34" s="150">
        <v>1278.3915619999991</v>
      </c>
      <c r="Z34" s="150">
        <v>1507</v>
      </c>
      <c r="AA34" s="156">
        <v>1471.5656370000006</v>
      </c>
      <c r="AB34" s="150">
        <v>348</v>
      </c>
      <c r="AC34" s="150">
        <v>441.82592499999851</v>
      </c>
      <c r="AE34" s="76" t="s">
        <v>682</v>
      </c>
      <c r="AF34" s="142">
        <f t="shared" si="18"/>
        <v>1891.1670660000007</v>
      </c>
      <c r="AG34" s="142">
        <f t="shared" si="19"/>
        <v>1897.1608069999995</v>
      </c>
      <c r="AH34" s="142">
        <f t="shared" si="20"/>
        <v>842.00625900000136</v>
      </c>
    </row>
    <row r="35" spans="1:34" x14ac:dyDescent="0.25">
      <c r="B35" t="s">
        <v>769</v>
      </c>
      <c r="C35" s="149">
        <v>6.0765027322404368</v>
      </c>
      <c r="D35" s="150">
        <v>245</v>
      </c>
      <c r="E35" s="150">
        <v>344</v>
      </c>
      <c r="F35" s="150">
        <v>656</v>
      </c>
      <c r="G35" s="150">
        <v>556</v>
      </c>
      <c r="H35" s="150">
        <v>644</v>
      </c>
      <c r="I35" s="151">
        <v>543</v>
      </c>
      <c r="J35" s="150">
        <v>257</v>
      </c>
      <c r="K35" s="150">
        <v>357</v>
      </c>
      <c r="N35" t="s">
        <v>654</v>
      </c>
      <c r="O35" s="142">
        <f>G19</f>
        <v>1501</v>
      </c>
      <c r="P35" s="142">
        <f>I19</f>
        <v>1503</v>
      </c>
      <c r="Q35" s="142">
        <f>K19</f>
        <v>1413</v>
      </c>
      <c r="T35" t="s">
        <v>800</v>
      </c>
      <c r="U35" s="149">
        <v>20.668492524590171</v>
      </c>
      <c r="V35" s="150">
        <v>797</v>
      </c>
      <c r="W35" s="150">
        <v>848</v>
      </c>
      <c r="X35" s="150">
        <v>2001</v>
      </c>
      <c r="Y35" s="150">
        <v>1891.1670660000007</v>
      </c>
      <c r="Z35" s="150">
        <v>2010</v>
      </c>
      <c r="AA35" s="156">
        <v>1897.1608069999995</v>
      </c>
      <c r="AB35" s="150">
        <v>788</v>
      </c>
      <c r="AC35" s="150">
        <v>842.00625900000136</v>
      </c>
      <c r="AE35" s="76" t="s">
        <v>683</v>
      </c>
      <c r="AF35" s="142">
        <f t="shared" si="18"/>
        <v>1015.2702280000005</v>
      </c>
      <c r="AG35" s="142">
        <f t="shared" si="19"/>
        <v>984.87625900000023</v>
      </c>
      <c r="AH35" s="142">
        <f t="shared" si="20"/>
        <v>503.39396900000031</v>
      </c>
    </row>
    <row r="36" spans="1:34" ht="15.75" thickBot="1" x14ac:dyDescent="0.3">
      <c r="A36" t="s">
        <v>770</v>
      </c>
      <c r="C36" s="152">
        <v>512.34972677595624</v>
      </c>
      <c r="D36" s="153">
        <v>35709</v>
      </c>
      <c r="E36" s="153">
        <v>33891</v>
      </c>
      <c r="F36" s="153">
        <v>55211</v>
      </c>
      <c r="G36" s="153">
        <v>46880</v>
      </c>
      <c r="H36" s="153">
        <v>56599</v>
      </c>
      <c r="I36" s="154">
        <v>49189</v>
      </c>
      <c r="J36" s="153">
        <v>34321</v>
      </c>
      <c r="K36" s="153">
        <v>31582</v>
      </c>
      <c r="T36" t="s">
        <v>801</v>
      </c>
      <c r="U36" s="149">
        <v>11.095849486338803</v>
      </c>
      <c r="V36" s="150">
        <v>447</v>
      </c>
      <c r="W36" s="150">
        <v>473</v>
      </c>
      <c r="X36" s="150">
        <v>1112</v>
      </c>
      <c r="Y36" s="150">
        <v>1015.2702280000005</v>
      </c>
      <c r="Z36" s="150">
        <v>1117</v>
      </c>
      <c r="AA36" s="156">
        <v>984.87625900000023</v>
      </c>
      <c r="AB36" s="150">
        <v>442</v>
      </c>
      <c r="AC36" s="150">
        <v>503.39396900000031</v>
      </c>
      <c r="AE36" s="76" t="s">
        <v>684</v>
      </c>
      <c r="AF36" s="142">
        <f t="shared" si="18"/>
        <v>456.70878099999999</v>
      </c>
      <c r="AG36" s="142">
        <f t="shared" si="19"/>
        <v>562.93781100000047</v>
      </c>
      <c r="AH36" s="142">
        <f t="shared" si="20"/>
        <v>312.77096999999958</v>
      </c>
    </row>
    <row r="37" spans="1:34" x14ac:dyDescent="0.25">
      <c r="T37" t="s">
        <v>802</v>
      </c>
      <c r="U37" s="149">
        <v>4.9913527978142076</v>
      </c>
      <c r="V37" s="150">
        <v>350</v>
      </c>
      <c r="W37" s="150">
        <v>419</v>
      </c>
      <c r="X37" s="150">
        <v>488</v>
      </c>
      <c r="Y37" s="150">
        <v>456.70878099999999</v>
      </c>
      <c r="Z37" s="150">
        <v>551</v>
      </c>
      <c r="AA37" s="156">
        <v>562.93781100000047</v>
      </c>
      <c r="AB37" s="150">
        <v>287</v>
      </c>
      <c r="AC37" s="150">
        <v>312.77096999999958</v>
      </c>
      <c r="AE37" s="76" t="s">
        <v>685</v>
      </c>
      <c r="AF37" s="142">
        <f t="shared" si="18"/>
        <v>1079.2774630000006</v>
      </c>
      <c r="AG37" s="142">
        <f t="shared" si="19"/>
        <v>1061.0246830000003</v>
      </c>
      <c r="AH37" s="142">
        <f t="shared" si="20"/>
        <v>305.25278000000026</v>
      </c>
    </row>
    <row r="38" spans="1:34" x14ac:dyDescent="0.25">
      <c r="T38" t="s">
        <v>803</v>
      </c>
      <c r="U38" s="149">
        <v>11.795382109289624</v>
      </c>
      <c r="V38" s="150">
        <v>266</v>
      </c>
      <c r="W38" s="150">
        <v>287</v>
      </c>
      <c r="X38" s="150">
        <v>1174</v>
      </c>
      <c r="Y38" s="150">
        <v>1079.2774630000006</v>
      </c>
      <c r="Z38" s="150">
        <v>1201</v>
      </c>
      <c r="AA38" s="156">
        <v>1061.0246830000003</v>
      </c>
      <c r="AB38" s="150">
        <v>239</v>
      </c>
      <c r="AC38" s="150">
        <v>305.25278000000026</v>
      </c>
      <c r="AE38" s="76" t="s">
        <v>686</v>
      </c>
      <c r="AF38" s="142">
        <f>Y28</f>
        <v>9387.0138429999988</v>
      </c>
      <c r="AG38" s="142">
        <f>AA28</f>
        <v>6753.4443689999971</v>
      </c>
      <c r="AH38" s="142">
        <f>AC28</f>
        <v>27662.569474000004</v>
      </c>
    </row>
    <row r="39" spans="1:34" ht="15.75" thickBot="1" x14ac:dyDescent="0.3">
      <c r="S39" t="s">
        <v>770</v>
      </c>
      <c r="U39" s="152">
        <v>1005.2736097049178</v>
      </c>
      <c r="V39" s="153">
        <v>61615</v>
      </c>
      <c r="W39" s="153">
        <v>65129</v>
      </c>
      <c r="X39" s="153">
        <v>102135</v>
      </c>
      <c r="Y39" s="153">
        <v>91982.535287999985</v>
      </c>
      <c r="Z39" s="153">
        <v>103475</v>
      </c>
      <c r="AA39" s="157">
        <v>90233.150200000018</v>
      </c>
      <c r="AB39" s="153">
        <v>60275</v>
      </c>
      <c r="AC39" s="153">
        <v>66878.385087999966</v>
      </c>
    </row>
  </sheetData>
  <mergeCells count="8">
    <mergeCell ref="AA3:AB3"/>
    <mergeCell ref="AC3:AD3"/>
    <mergeCell ref="E1:F1"/>
    <mergeCell ref="G1:H1"/>
    <mergeCell ref="I1:J1"/>
    <mergeCell ref="K1:L1"/>
    <mergeCell ref="W3:X3"/>
    <mergeCell ref="Y3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ЕФЕКТИВНІСТЬ 1 кв 2018 року</vt:lpstr>
      <vt:lpstr>графіки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artemenko</dc:creator>
  <cp:lastModifiedBy>pastukhova</cp:lastModifiedBy>
  <cp:lastPrinted>2018-09-24T11:26:00Z</cp:lastPrinted>
  <dcterms:created xsi:type="dcterms:W3CDTF">2016-04-07T12:23:07Z</dcterms:created>
  <dcterms:modified xsi:type="dcterms:W3CDTF">2018-09-24T14:40:31Z</dcterms:modified>
</cp:coreProperties>
</file>