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20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V13" i="1" l="1"/>
  <c r="O11" i="1"/>
  <c r="O12" i="1"/>
  <c r="O13" i="1"/>
  <c r="O10" i="1"/>
  <c r="R11" i="1" l="1"/>
  <c r="R12" i="1"/>
  <c r="R13" i="1"/>
  <c r="P13" i="1"/>
  <c r="N11" i="1"/>
  <c r="N12" i="1"/>
  <c r="N13" i="1"/>
  <c r="N10" i="1"/>
  <c r="R10" i="1" s="1"/>
  <c r="J9" i="1"/>
  <c r="M13" i="1"/>
  <c r="Q13" i="1" s="1"/>
  <c r="T13" i="1" s="1"/>
  <c r="M10" i="1"/>
  <c r="Q10" i="1" s="1"/>
  <c r="L11" i="1"/>
  <c r="P11" i="1" s="1"/>
  <c r="L12" i="1"/>
  <c r="P12" i="1" s="1"/>
  <c r="L13" i="1"/>
  <c r="L10" i="1"/>
  <c r="P10" i="1" s="1"/>
  <c r="S10" i="1" s="1"/>
  <c r="U10" i="1" s="1"/>
  <c r="H9" i="1"/>
  <c r="K11" i="1"/>
  <c r="K12" i="1"/>
  <c r="K13" i="1"/>
  <c r="K10" i="1"/>
  <c r="J11" i="1"/>
  <c r="J12" i="1"/>
  <c r="J13" i="1"/>
  <c r="J10" i="1"/>
  <c r="I11" i="1"/>
  <c r="M11" i="1" s="1"/>
  <c r="Q11" i="1" s="1"/>
  <c r="T11" i="1" s="1"/>
  <c r="V11" i="1" s="1"/>
  <c r="I12" i="1"/>
  <c r="M12" i="1" s="1"/>
  <c r="Q12" i="1" s="1"/>
  <c r="T12" i="1" s="1"/>
  <c r="V12" i="1" s="1"/>
  <c r="I13" i="1"/>
  <c r="I10" i="1"/>
  <c r="H11" i="1"/>
  <c r="H12" i="1"/>
  <c r="H13" i="1"/>
  <c r="H10" i="1"/>
  <c r="G11" i="1"/>
  <c r="G12" i="1"/>
  <c r="G13" i="1"/>
  <c r="G10" i="1"/>
  <c r="C14" i="1"/>
  <c r="D14" i="1"/>
  <c r="E14" i="1"/>
  <c r="F14" i="1"/>
  <c r="B14" i="1"/>
  <c r="S12" i="1" l="1"/>
  <c r="U12" i="1" s="1"/>
  <c r="T10" i="1"/>
  <c r="V10" i="1" s="1"/>
  <c r="S11" i="1"/>
  <c r="U11" i="1" s="1"/>
  <c r="S13" i="1"/>
  <c r="U13" i="1" s="1"/>
</calcChain>
</file>

<file path=xl/sharedStrings.xml><?xml version="1.0" encoding="utf-8"?>
<sst xmlns="http://schemas.openxmlformats.org/spreadsheetml/2006/main" count="72" uniqueCount="33">
  <si>
    <t xml:space="preserve">Умовний приклад здійснення аналізу діяльності судів </t>
  </si>
  <si>
    <t>Вихідні дані для аналізу</t>
  </si>
  <si>
    <t>Річна середньооблікова чисельність суддів</t>
  </si>
  <si>
    <t>Суди</t>
  </si>
  <si>
    <t>Модельні значення</t>
  </si>
  <si>
    <t>Показники ефективності розгляду судових справ</t>
  </si>
  <si>
    <t>Показники ефективності використання ресурсів</t>
  </si>
  <si>
    <t>Відсоток вирішених справ</t>
  </si>
  <si>
    <t>Строк розгляду модельної судової справи</t>
  </si>
  <si>
    <t>вхідні модельні справи</t>
  </si>
  <si>
    <t>вирішені модельні справи</t>
  </si>
  <si>
    <t>невирішені модельні справи</t>
  </si>
  <si>
    <t>Продуктивність роботи суддів</t>
  </si>
  <si>
    <t>Річний бюджет видатків споживання судів (тис.грн.)</t>
  </si>
  <si>
    <t>Переведення показників у відсоткові значення до модельних</t>
  </si>
  <si>
    <t xml:space="preserve">вартість розгляду однієї модельної справи </t>
  </si>
  <si>
    <t>Різниця показників судів і модельних значень</t>
  </si>
  <si>
    <t>Сумарні показники</t>
  </si>
  <si>
    <t>Ефективності розгляду судових справ</t>
  </si>
  <si>
    <t>Ефективності використання ресурсів</t>
  </si>
  <si>
    <t>Рейтинги</t>
  </si>
  <si>
    <t>суд1</t>
  </si>
  <si>
    <t>суд2</t>
  </si>
  <si>
    <t>суд3</t>
  </si>
  <si>
    <t>суд4</t>
  </si>
  <si>
    <t>Всього:</t>
  </si>
  <si>
    <t>Строк розгляду модельної судової справи (календарних днів)</t>
  </si>
  <si>
    <t>Х</t>
  </si>
  <si>
    <t>поля введення даних</t>
  </si>
  <si>
    <t>поля формул</t>
  </si>
  <si>
    <t>Додаток</t>
  </si>
  <si>
    <t>до Методики аналізу діяльності судів</t>
  </si>
  <si>
    <t>вартість розгляду однієї модельної справи (тис. грн)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</si>
</sst>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66" fontId="2" fillId="2" borderId="2" xfId="0" applyNumberFormat="1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3" fontId="3" fillId="2" borderId="4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9" fontId="3" fillId="2" borderId="6" xfId="0" applyNumberFormat="1" applyFont="1" applyFill="1" applyBorder="1" applyAlignment="1">
      <alignment vertical="center"/>
    </xf>
    <xf numFmtId="3" fontId="3" fillId="2" borderId="6" xfId="0" applyNumberFormat="1" applyFont="1" applyFill="1" applyBorder="1" applyAlignment="1">
      <alignment vertical="center"/>
    </xf>
    <xf numFmtId="166" fontId="3" fillId="2" borderId="6" xfId="0" applyNumberFormat="1" applyFont="1" applyFill="1" applyBorder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7"/>
  <sheetViews>
    <sheetView tabSelected="1" workbookViewId="0">
      <selection activeCell="K7" sqref="K7:N7"/>
    </sheetView>
  </sheetViews>
  <sheetFormatPr defaultRowHeight="15" x14ac:dyDescent="0.25"/>
  <cols>
    <col min="1" max="1" width="9.140625" style="5"/>
    <col min="2" max="2" width="11.42578125" style="5" customWidth="1"/>
    <col min="3" max="3" width="10.85546875" style="5" customWidth="1"/>
    <col min="4" max="4" width="11.85546875" style="5" customWidth="1"/>
    <col min="5" max="5" width="13.28515625" style="5" customWidth="1"/>
    <col min="6" max="6" width="12.28515625" style="5" customWidth="1"/>
    <col min="7" max="7" width="13.85546875" style="5" customWidth="1"/>
    <col min="8" max="8" width="15" style="5" customWidth="1"/>
    <col min="9" max="9" width="15.42578125" style="5" customWidth="1"/>
    <col min="10" max="11" width="14.42578125" style="5" customWidth="1"/>
    <col min="12" max="12" width="11.140625" style="5" customWidth="1"/>
    <col min="13" max="13" width="11.28515625" style="5" customWidth="1"/>
    <col min="14" max="14" width="11.5703125" style="5" customWidth="1"/>
    <col min="15" max="15" width="11.140625" style="5" customWidth="1"/>
    <col min="16" max="16" width="11" style="5" customWidth="1"/>
    <col min="17" max="17" width="10.7109375" style="5" customWidth="1"/>
    <col min="18" max="18" width="10.85546875" style="5" customWidth="1"/>
    <col min="19" max="19" width="11" style="5" customWidth="1"/>
    <col min="20" max="20" width="12.42578125" style="5" customWidth="1"/>
    <col min="21" max="21" width="10.7109375" style="5" customWidth="1"/>
    <col min="22" max="22" width="11" style="5" customWidth="1"/>
    <col min="23" max="16384" width="9.140625" style="5"/>
  </cols>
  <sheetData>
    <row r="2" spans="1:22" ht="18.75" x14ac:dyDescent="0.25">
      <c r="D2" s="6"/>
      <c r="E2" s="6"/>
      <c r="R2" s="33"/>
      <c r="S2" s="39" t="s">
        <v>30</v>
      </c>
      <c r="T2" s="39"/>
      <c r="U2" s="33"/>
    </row>
    <row r="3" spans="1:22" ht="18.75" x14ac:dyDescent="0.25">
      <c r="D3" s="6"/>
      <c r="E3" s="6"/>
      <c r="R3" s="39" t="s">
        <v>31</v>
      </c>
      <c r="S3" s="39"/>
      <c r="T3" s="39"/>
      <c r="U3" s="39"/>
    </row>
    <row r="4" spans="1:22" x14ac:dyDescent="0.25">
      <c r="D4" s="6"/>
      <c r="E4" s="6"/>
      <c r="R4" s="40"/>
      <c r="S4" s="40"/>
      <c r="T4" s="40"/>
      <c r="U4" s="40"/>
    </row>
    <row r="5" spans="1:22" ht="18.75" x14ac:dyDescent="0.25">
      <c r="A5" s="7" t="s">
        <v>0</v>
      </c>
      <c r="D5" s="6"/>
      <c r="E5" s="6"/>
    </row>
    <row r="6" spans="1:22" ht="15.75" thickBot="1" x14ac:dyDescent="0.3"/>
    <row r="7" spans="1:22" ht="34.5" customHeight="1" x14ac:dyDescent="0.25">
      <c r="A7" s="41" t="s">
        <v>3</v>
      </c>
      <c r="B7" s="34" t="s">
        <v>1</v>
      </c>
      <c r="C7" s="34"/>
      <c r="D7" s="34"/>
      <c r="E7" s="34"/>
      <c r="F7" s="34"/>
      <c r="G7" s="43" t="s">
        <v>5</v>
      </c>
      <c r="H7" s="43"/>
      <c r="I7" s="43" t="s">
        <v>6</v>
      </c>
      <c r="J7" s="43"/>
      <c r="K7" s="36" t="s">
        <v>14</v>
      </c>
      <c r="L7" s="37"/>
      <c r="M7" s="37"/>
      <c r="N7" s="38"/>
      <c r="O7" s="43" t="s">
        <v>16</v>
      </c>
      <c r="P7" s="43"/>
      <c r="Q7" s="43"/>
      <c r="R7" s="43"/>
      <c r="S7" s="34" t="s">
        <v>17</v>
      </c>
      <c r="T7" s="34"/>
      <c r="U7" s="34" t="s">
        <v>20</v>
      </c>
      <c r="V7" s="35"/>
    </row>
    <row r="8" spans="1:22" ht="77.25" thickBot="1" x14ac:dyDescent="0.3">
      <c r="A8" s="42"/>
      <c r="B8" s="25" t="s">
        <v>9</v>
      </c>
      <c r="C8" s="25" t="s">
        <v>10</v>
      </c>
      <c r="D8" s="25" t="s">
        <v>11</v>
      </c>
      <c r="E8" s="25" t="s">
        <v>2</v>
      </c>
      <c r="F8" s="25" t="s">
        <v>13</v>
      </c>
      <c r="G8" s="25" t="s">
        <v>7</v>
      </c>
      <c r="H8" s="25" t="s">
        <v>26</v>
      </c>
      <c r="I8" s="25" t="s">
        <v>12</v>
      </c>
      <c r="J8" s="25" t="s">
        <v>32</v>
      </c>
      <c r="K8" s="25" t="s">
        <v>7</v>
      </c>
      <c r="L8" s="25" t="s">
        <v>8</v>
      </c>
      <c r="M8" s="25" t="s">
        <v>12</v>
      </c>
      <c r="N8" s="25" t="s">
        <v>15</v>
      </c>
      <c r="O8" s="25" t="s">
        <v>7</v>
      </c>
      <c r="P8" s="25" t="s">
        <v>8</v>
      </c>
      <c r="Q8" s="25" t="s">
        <v>12</v>
      </c>
      <c r="R8" s="25" t="s">
        <v>15</v>
      </c>
      <c r="S8" s="25" t="s">
        <v>18</v>
      </c>
      <c r="T8" s="25" t="s">
        <v>19</v>
      </c>
      <c r="U8" s="25" t="s">
        <v>18</v>
      </c>
      <c r="V8" s="26" t="s">
        <v>19</v>
      </c>
    </row>
    <row r="9" spans="1:22" x14ac:dyDescent="0.25">
      <c r="A9" s="27" t="s">
        <v>4</v>
      </c>
      <c r="B9" s="20"/>
      <c r="C9" s="21" t="s">
        <v>27</v>
      </c>
      <c r="D9" s="21" t="s">
        <v>27</v>
      </c>
      <c r="E9" s="21" t="s">
        <v>27</v>
      </c>
      <c r="F9" s="21" t="s">
        <v>27</v>
      </c>
      <c r="G9" s="22">
        <v>1</v>
      </c>
      <c r="H9" s="23">
        <f>AVERAGE(H10:H13)</f>
        <v>38.618321567228215</v>
      </c>
      <c r="I9" s="23">
        <v>183</v>
      </c>
      <c r="J9" s="24">
        <f>AVERAGE(J10:J13)</f>
        <v>2.0151472674601356</v>
      </c>
      <c r="K9" s="21" t="s">
        <v>27</v>
      </c>
      <c r="L9" s="21" t="s">
        <v>27</v>
      </c>
      <c r="M9" s="21" t="s">
        <v>27</v>
      </c>
      <c r="N9" s="21" t="s">
        <v>27</v>
      </c>
      <c r="O9" s="21" t="s">
        <v>27</v>
      </c>
      <c r="P9" s="21" t="s">
        <v>27</v>
      </c>
      <c r="Q9" s="21" t="s">
        <v>27</v>
      </c>
      <c r="R9" s="21" t="s">
        <v>27</v>
      </c>
      <c r="S9" s="21" t="s">
        <v>27</v>
      </c>
      <c r="T9" s="21" t="s">
        <v>27</v>
      </c>
      <c r="U9" s="21" t="s">
        <v>27</v>
      </c>
      <c r="V9" s="28" t="s">
        <v>27</v>
      </c>
    </row>
    <row r="10" spans="1:22" x14ac:dyDescent="0.25">
      <c r="A10" s="29" t="s">
        <v>21</v>
      </c>
      <c r="B10" s="8">
        <v>1000</v>
      </c>
      <c r="C10" s="8">
        <v>900</v>
      </c>
      <c r="D10" s="8">
        <v>100</v>
      </c>
      <c r="E10" s="8">
        <v>5</v>
      </c>
      <c r="F10" s="8">
        <v>2000</v>
      </c>
      <c r="G10" s="9">
        <f>C10/B10</f>
        <v>0.9</v>
      </c>
      <c r="H10" s="10">
        <f>D10/C10*365</f>
        <v>40.55555555555555</v>
      </c>
      <c r="I10" s="10">
        <f>C10/E10</f>
        <v>180</v>
      </c>
      <c r="J10" s="11">
        <f>F10/C10</f>
        <v>2.2222222222222223</v>
      </c>
      <c r="K10" s="9">
        <f>+G10</f>
        <v>0.9</v>
      </c>
      <c r="L10" s="9">
        <f>H10/$H$9</f>
        <v>1.0501635987715034</v>
      </c>
      <c r="M10" s="9">
        <f>I10/$I$9</f>
        <v>0.98360655737704916</v>
      </c>
      <c r="N10" s="9">
        <f>J10/$J$9</f>
        <v>1.1027592167112834</v>
      </c>
      <c r="O10" s="9">
        <f>G10-$G$9</f>
        <v>-9.9999999999999978E-2</v>
      </c>
      <c r="P10" s="9">
        <f>100%-L10</f>
        <v>-5.0163598771503448E-2</v>
      </c>
      <c r="Q10" s="9">
        <f>M10-100%</f>
        <v>-1.6393442622950838E-2</v>
      </c>
      <c r="R10" s="9">
        <f>100%-N10</f>
        <v>-0.10275921671128341</v>
      </c>
      <c r="S10" s="9">
        <f>O10+P10</f>
        <v>-0.15016359877150343</v>
      </c>
      <c r="T10" s="9">
        <f>Q10+R10</f>
        <v>-0.11915265933423425</v>
      </c>
      <c r="U10" s="1" t="str">
        <f>IF(S10&gt;0,"A","B")</f>
        <v>B</v>
      </c>
      <c r="V10" s="30" t="str">
        <f>IF(T10&gt;0,"A","B")</f>
        <v>B</v>
      </c>
    </row>
    <row r="11" spans="1:22" x14ac:dyDescent="0.25">
      <c r="A11" s="29" t="s">
        <v>22</v>
      </c>
      <c r="B11" s="8">
        <v>3000</v>
      </c>
      <c r="C11" s="8">
        <v>2900</v>
      </c>
      <c r="D11" s="8">
        <v>500</v>
      </c>
      <c r="E11" s="8">
        <v>14</v>
      </c>
      <c r="F11" s="8">
        <v>6000</v>
      </c>
      <c r="G11" s="9">
        <f t="shared" ref="G11:G13" si="0">C11/B11</f>
        <v>0.96666666666666667</v>
      </c>
      <c r="H11" s="10">
        <f t="shared" ref="H11:H13" si="1">D11/C11*365</f>
        <v>62.931034482758626</v>
      </c>
      <c r="I11" s="10">
        <f t="shared" ref="I11:I13" si="2">C11/E11</f>
        <v>207.14285714285714</v>
      </c>
      <c r="J11" s="11">
        <f t="shared" ref="J11:J13" si="3">F11/C11</f>
        <v>2.0689655172413794</v>
      </c>
      <c r="K11" s="9">
        <f t="shared" ref="K11:K13" si="4">+G11</f>
        <v>0.96666666666666667</v>
      </c>
      <c r="L11" s="9">
        <f>H11/$H$9</f>
        <v>1.6295642049902643</v>
      </c>
      <c r="M11" s="9">
        <f>I11/$I$9</f>
        <v>1.1319281811085089</v>
      </c>
      <c r="N11" s="9">
        <f>J11/$J$9</f>
        <v>1.0267068569380915</v>
      </c>
      <c r="O11" s="9">
        <f t="shared" ref="O11:O13" si="5">G11-$G$9</f>
        <v>-3.3333333333333326E-2</v>
      </c>
      <c r="P11" s="9">
        <f t="shared" ref="P11:P13" si="6">100%-L11</f>
        <v>-0.62956420499026433</v>
      </c>
      <c r="Q11" s="9">
        <f t="shared" ref="Q11:Q13" si="7">M11-100%</f>
        <v>0.1319281811085089</v>
      </c>
      <c r="R11" s="9">
        <f t="shared" ref="R11:R13" si="8">100%-N11</f>
        <v>-2.6706856938091494E-2</v>
      </c>
      <c r="S11" s="9">
        <f t="shared" ref="S11:S13" si="9">O11+P11</f>
        <v>-0.66289753832359766</v>
      </c>
      <c r="T11" s="9">
        <f t="shared" ref="T11:T13" si="10">Q11+R11</f>
        <v>0.10522132417041741</v>
      </c>
      <c r="U11" s="1" t="str">
        <f t="shared" ref="U11:U13" si="11">IF(S11&gt;0,"A","B")</f>
        <v>B</v>
      </c>
      <c r="V11" s="30" t="str">
        <f t="shared" ref="V11:V13" si="12">IF(T11&gt;0,"A","B")</f>
        <v>A</v>
      </c>
    </row>
    <row r="12" spans="1:22" x14ac:dyDescent="0.25">
      <c r="A12" s="29" t="s">
        <v>23</v>
      </c>
      <c r="B12" s="8">
        <v>2000</v>
      </c>
      <c r="C12" s="8">
        <v>2200</v>
      </c>
      <c r="D12" s="8">
        <v>200</v>
      </c>
      <c r="E12" s="8">
        <v>11</v>
      </c>
      <c r="F12" s="8">
        <v>4000</v>
      </c>
      <c r="G12" s="9">
        <f t="shared" si="0"/>
        <v>1.1000000000000001</v>
      </c>
      <c r="H12" s="10">
        <f t="shared" si="1"/>
        <v>33.18181818181818</v>
      </c>
      <c r="I12" s="10">
        <f t="shared" si="2"/>
        <v>200</v>
      </c>
      <c r="J12" s="11">
        <f t="shared" si="3"/>
        <v>1.8181818181818181</v>
      </c>
      <c r="K12" s="9">
        <f t="shared" si="4"/>
        <v>1.1000000000000001</v>
      </c>
      <c r="L12" s="9">
        <f>H12/$H$9</f>
        <v>0.85922476263123015</v>
      </c>
      <c r="M12" s="9">
        <f>I12/$I$9</f>
        <v>1.0928961748633881</v>
      </c>
      <c r="N12" s="9">
        <f>J12/$J$9</f>
        <v>0.90225754094559552</v>
      </c>
      <c r="O12" s="9">
        <f t="shared" si="5"/>
        <v>0.10000000000000009</v>
      </c>
      <c r="P12" s="9">
        <f t="shared" si="6"/>
        <v>0.14077523736876985</v>
      </c>
      <c r="Q12" s="9">
        <f t="shared" si="7"/>
        <v>9.2896174863388081E-2</v>
      </c>
      <c r="R12" s="9">
        <f t="shared" si="8"/>
        <v>9.7742459054404485E-2</v>
      </c>
      <c r="S12" s="9">
        <f t="shared" si="9"/>
        <v>0.24077523736876993</v>
      </c>
      <c r="T12" s="9">
        <f t="shared" si="10"/>
        <v>0.19063863391779257</v>
      </c>
      <c r="U12" s="1" t="str">
        <f t="shared" si="11"/>
        <v>A</v>
      </c>
      <c r="V12" s="30" t="str">
        <f t="shared" si="12"/>
        <v>A</v>
      </c>
    </row>
    <row r="13" spans="1:22" ht="15.75" thickBot="1" x14ac:dyDescent="0.3">
      <c r="A13" s="31" t="s">
        <v>24</v>
      </c>
      <c r="B13" s="12">
        <v>4000</v>
      </c>
      <c r="C13" s="12">
        <v>4100</v>
      </c>
      <c r="D13" s="12">
        <v>200</v>
      </c>
      <c r="E13" s="12">
        <v>25</v>
      </c>
      <c r="F13" s="12">
        <v>8000</v>
      </c>
      <c r="G13" s="13">
        <f t="shared" si="0"/>
        <v>1.0249999999999999</v>
      </c>
      <c r="H13" s="14">
        <f t="shared" si="1"/>
        <v>17.804878048780488</v>
      </c>
      <c r="I13" s="14">
        <f t="shared" si="2"/>
        <v>164</v>
      </c>
      <c r="J13" s="15">
        <f t="shared" si="3"/>
        <v>1.9512195121951219</v>
      </c>
      <c r="K13" s="13">
        <f t="shared" si="4"/>
        <v>1.0249999999999999</v>
      </c>
      <c r="L13" s="13">
        <f>H13/$H$9</f>
        <v>0.46104743360700157</v>
      </c>
      <c r="M13" s="13">
        <f>I13/$I$9</f>
        <v>0.89617486338797814</v>
      </c>
      <c r="N13" s="13">
        <f>J13/$J$9</f>
        <v>0.96827638540502925</v>
      </c>
      <c r="O13" s="13">
        <f t="shared" si="5"/>
        <v>2.4999999999999911E-2</v>
      </c>
      <c r="P13" s="13">
        <f t="shared" si="6"/>
        <v>0.53895256639299838</v>
      </c>
      <c r="Q13" s="13">
        <f t="shared" si="7"/>
        <v>-0.10382513661202186</v>
      </c>
      <c r="R13" s="13">
        <f t="shared" si="8"/>
        <v>3.172361459497075E-2</v>
      </c>
      <c r="S13" s="13">
        <f t="shared" si="9"/>
        <v>0.56395256639299829</v>
      </c>
      <c r="T13" s="13">
        <f t="shared" si="10"/>
        <v>-7.2101522017051112E-2</v>
      </c>
      <c r="U13" s="2" t="str">
        <f t="shared" si="11"/>
        <v>A</v>
      </c>
      <c r="V13" s="32" t="str">
        <f t="shared" si="12"/>
        <v>B</v>
      </c>
    </row>
    <row r="14" spans="1:22" s="18" customFormat="1" thickBot="1" x14ac:dyDescent="0.3">
      <c r="A14" s="16" t="s">
        <v>25</v>
      </c>
      <c r="B14" s="17">
        <f>SUM(B10:B13)</f>
        <v>10000</v>
      </c>
      <c r="C14" s="17">
        <f t="shared" ref="C14:F14" si="13">SUM(C10:C13)</f>
        <v>10100</v>
      </c>
      <c r="D14" s="17">
        <f t="shared" si="13"/>
        <v>1000</v>
      </c>
      <c r="E14" s="17">
        <f t="shared" si="13"/>
        <v>55</v>
      </c>
      <c r="F14" s="17">
        <f t="shared" si="13"/>
        <v>20000</v>
      </c>
      <c r="G14" s="3" t="s">
        <v>27</v>
      </c>
      <c r="H14" s="3" t="s">
        <v>27</v>
      </c>
      <c r="I14" s="3" t="s">
        <v>27</v>
      </c>
      <c r="J14" s="3" t="s">
        <v>27</v>
      </c>
      <c r="K14" s="3" t="s">
        <v>27</v>
      </c>
      <c r="L14" s="3" t="s">
        <v>27</v>
      </c>
      <c r="M14" s="3" t="s">
        <v>27</v>
      </c>
      <c r="N14" s="3" t="s">
        <v>27</v>
      </c>
      <c r="O14" s="3" t="s">
        <v>27</v>
      </c>
      <c r="P14" s="3" t="s">
        <v>27</v>
      </c>
      <c r="Q14" s="3" t="s">
        <v>27</v>
      </c>
      <c r="R14" s="3" t="s">
        <v>27</v>
      </c>
      <c r="S14" s="3" t="s">
        <v>27</v>
      </c>
      <c r="T14" s="3" t="s">
        <v>27</v>
      </c>
      <c r="U14" s="3" t="s">
        <v>27</v>
      </c>
      <c r="V14" s="4" t="s">
        <v>27</v>
      </c>
    </row>
    <row r="16" spans="1:22" x14ac:dyDescent="0.25">
      <c r="A16" s="8"/>
      <c r="C16" s="5" t="s">
        <v>28</v>
      </c>
    </row>
    <row r="17" spans="1:3" x14ac:dyDescent="0.25">
      <c r="A17" s="19"/>
      <c r="C17" s="5" t="s">
        <v>29</v>
      </c>
    </row>
  </sheetData>
  <mergeCells count="11">
    <mergeCell ref="A7:A8"/>
    <mergeCell ref="B7:F7"/>
    <mergeCell ref="G7:H7"/>
    <mergeCell ref="I7:J7"/>
    <mergeCell ref="O7:R7"/>
    <mergeCell ref="S7:T7"/>
    <mergeCell ref="U7:V7"/>
    <mergeCell ref="K7:N7"/>
    <mergeCell ref="S2:T2"/>
    <mergeCell ref="R3:U3"/>
    <mergeCell ref="R4:U4"/>
  </mergeCells>
  <pageMargins left="0.39370078740157483" right="0.39370078740157483" top="0.78740157480314965" bottom="0.39370078740157483" header="0.31496062992125984" footer="0.31496062992125984"/>
  <pageSetup paperSize="9" scale="5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pokotylo</dc:creator>
  <cp:lastModifiedBy>pastukhova</cp:lastModifiedBy>
  <cp:lastPrinted>2018-05-31T07:34:30Z</cp:lastPrinted>
  <dcterms:created xsi:type="dcterms:W3CDTF">2018-05-04T08:31:27Z</dcterms:created>
  <dcterms:modified xsi:type="dcterms:W3CDTF">2018-06-11T07:15:09Z</dcterms:modified>
</cp:coreProperties>
</file>